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4140" windowHeight="8100" activeTab="3"/>
  </bookViews>
  <sheets>
    <sheet name="ET(Colli)" sheetId="1" r:id="rId1"/>
    <sheet name="ET(Grou)" sheetId="2" r:id="rId2"/>
    <sheet name="ET(Cont)" sheetId="3" r:id="rId3"/>
    <sheet name="ET(Fire)" sheetId="4" r:id="rId4"/>
    <sheet name="probability(Colli)" sheetId="5" r:id="rId5"/>
    <sheet name="probability(Grou)" sheetId="6" r:id="rId6"/>
    <sheet name="probability(Cont)" sheetId="7" r:id="rId7"/>
    <sheet name="probability(Fire)" sheetId="8" r:id="rId8"/>
  </sheets>
  <definedNames/>
  <calcPr fullCalcOnLoad="1"/>
</workbook>
</file>

<file path=xl/sharedStrings.xml><?xml version="1.0" encoding="utf-8"?>
<sst xmlns="http://schemas.openxmlformats.org/spreadsheetml/2006/main" count="609" uniqueCount="101">
  <si>
    <t>In ballast (no LNG)</t>
  </si>
  <si>
    <t>Damage outside cargo area only</t>
  </si>
  <si>
    <t>No critical damage</t>
  </si>
  <si>
    <t>No leakage of LNG</t>
  </si>
  <si>
    <t>No cryogenic damage to hull</t>
  </si>
  <si>
    <t>No drifting vapour cloud ignition</t>
  </si>
  <si>
    <t>No pool fire</t>
  </si>
  <si>
    <t>No sinking</t>
  </si>
  <si>
    <t>Collision</t>
  </si>
  <si>
    <t>Damage extent model</t>
  </si>
  <si>
    <t>LNG hazard model</t>
  </si>
  <si>
    <t>Collision frequency
model</t>
  </si>
  <si>
    <t>Cargo
leakage
model</t>
  </si>
  <si>
    <t>Survivability
model</t>
  </si>
  <si>
    <t>Striking
ship</t>
  </si>
  <si>
    <t>No drifting vapour cloud ignition</t>
  </si>
  <si>
    <t>Fire/explosion frequency
model</t>
  </si>
  <si>
    <t>Loading condition model</t>
  </si>
  <si>
    <t>Fire and explosion distribution</t>
  </si>
  <si>
    <t>at port</t>
  </si>
  <si>
    <t>Fire fighting systems successful</t>
  </si>
  <si>
    <t>Compressor room</t>
  </si>
  <si>
    <t>Machinery space</t>
  </si>
  <si>
    <t>Accomodation area</t>
  </si>
  <si>
    <t>LNG
hazard
model</t>
  </si>
  <si>
    <t>Fire
protection
model</t>
  </si>
  <si>
    <t>Fire/
explosion</t>
  </si>
  <si>
    <r>
      <t>Yes</t>
    </r>
    <r>
      <rPr>
        <sz val="11"/>
        <color indexed="8"/>
        <rFont val="ＭＳ Ｐゴシック"/>
        <family val="3"/>
      </rPr>
      <t>→</t>
    </r>
  </si>
  <si>
    <r>
      <t>No</t>
    </r>
    <r>
      <rPr>
        <sz val="11"/>
        <color indexed="8"/>
        <rFont val="ＭＳ Ｐゴシック"/>
        <family val="3"/>
      </rPr>
      <t>↓</t>
    </r>
  </si>
  <si>
    <t>Sum</t>
  </si>
  <si>
    <t>ANNEX 2</t>
  </si>
  <si>
    <t>Event tree analysis for each accident scenario</t>
  </si>
  <si>
    <t>Cargo leakage model</t>
  </si>
  <si>
    <t>In ballast
(no LNG)</t>
  </si>
  <si>
    <t>Frequency
(per ship year)</t>
  </si>
  <si>
    <t>Operational state model</t>
  </si>
  <si>
    <t>Location</t>
  </si>
  <si>
    <t>Figure 1 Event tree for collision</t>
  </si>
  <si>
    <r>
      <t>Yes</t>
    </r>
    <r>
      <rPr>
        <sz val="11"/>
        <color indexed="8"/>
        <rFont val="ＭＳ Ｐゴシック"/>
        <family val="3"/>
      </rPr>
      <t>→</t>
    </r>
  </si>
  <si>
    <r>
      <t>No</t>
    </r>
    <r>
      <rPr>
        <sz val="11"/>
        <color indexed="8"/>
        <rFont val="ＭＳ Ｐゴシック"/>
        <family val="3"/>
      </rPr>
      <t>↓</t>
    </r>
  </si>
  <si>
    <t>Partial 
risk</t>
  </si>
  <si>
    <t>Fatalities</t>
  </si>
  <si>
    <t>Sinking</t>
  </si>
  <si>
    <t>Vecocity</t>
  </si>
  <si>
    <t>Slow=0.64</t>
  </si>
  <si>
    <t>Rapid=0.36</t>
  </si>
  <si>
    <t>Fatality model</t>
  </si>
  <si>
    <t>Rate of fatality</t>
  </si>
  <si>
    <t>40%fatality=0.2</t>
  </si>
  <si>
    <t>80%fatality=0.6</t>
  </si>
  <si>
    <t>100%fatality=0.2</t>
  </si>
  <si>
    <t>Figure 1 Event tree for collision</t>
  </si>
  <si>
    <t>ANNEX 2</t>
  </si>
  <si>
    <t>In port=0.250</t>
  </si>
  <si>
    <r>
      <t>Restricted waters=6.25×10</t>
    </r>
    <r>
      <rPr>
        <vertAlign val="superscript"/>
        <sz val="11"/>
        <color indexed="8"/>
        <rFont val="Times New Roman"/>
        <family val="1"/>
      </rPr>
      <t>-2</t>
    </r>
  </si>
  <si>
    <t>At sea=0.6875</t>
  </si>
  <si>
    <t>At sea=0.6875</t>
  </si>
  <si>
    <t>Event tree analysis for each accident scenario</t>
  </si>
  <si>
    <t>Collision frequency
model</t>
  </si>
  <si>
    <t>Operational state model</t>
  </si>
  <si>
    <t>Loading condition model</t>
  </si>
  <si>
    <t>Damage extent model</t>
  </si>
  <si>
    <t>Cargo leakage model</t>
  </si>
  <si>
    <t>LNG hazard model</t>
  </si>
  <si>
    <t>Survivability
model</t>
  </si>
  <si>
    <t>Sinking</t>
  </si>
  <si>
    <t>Fatality model</t>
  </si>
  <si>
    <t>Collision</t>
  </si>
  <si>
    <t>Striking
ship</t>
  </si>
  <si>
    <t>Location</t>
  </si>
  <si>
    <t>In ballast
(no LNG)</t>
  </si>
  <si>
    <t>No drifting vapour cloud ignition</t>
  </si>
  <si>
    <t>Vecocity</t>
  </si>
  <si>
    <t>Rate of fatality</t>
  </si>
  <si>
    <t>Fatalities</t>
  </si>
  <si>
    <t>Frequency
(per ship year)</t>
  </si>
  <si>
    <t>Partial 
risk</t>
  </si>
  <si>
    <t>Sum</t>
  </si>
  <si>
    <t>Engine</t>
  </si>
  <si>
    <t>Grounding frequency
model</t>
  </si>
  <si>
    <t>Loading
condition
model</t>
  </si>
  <si>
    <t>Damage extent model</t>
  </si>
  <si>
    <t>Cargo
leakage
model</t>
  </si>
  <si>
    <t>LNG hazard model</t>
  </si>
  <si>
    <t>Survivability
model</t>
  </si>
  <si>
    <t>Grounding</t>
  </si>
  <si>
    <t>Powered=0.83</t>
  </si>
  <si>
    <t>At sea=0.375</t>
  </si>
  <si>
    <t>Restricted waters=0.25</t>
  </si>
  <si>
    <t>In port=0.375</t>
  </si>
  <si>
    <t>Drift=0.13</t>
  </si>
  <si>
    <t>No  ing vapour cloud ignition</t>
  </si>
  <si>
    <t xml:space="preserve">  model</t>
  </si>
  <si>
    <t xml:space="preserve">Rate of  </t>
  </si>
  <si>
    <t>Restricted waters=0.125</t>
  </si>
  <si>
    <t>In port=0.5</t>
  </si>
  <si>
    <t>Grounding frequency
model</t>
  </si>
  <si>
    <t>Velocity</t>
  </si>
  <si>
    <r>
      <t>6.36×10</t>
    </r>
    <r>
      <rPr>
        <vertAlign val="superscript"/>
        <sz val="11"/>
        <color indexed="8"/>
        <rFont val="Times New Roman"/>
        <family val="1"/>
      </rPr>
      <t>-3</t>
    </r>
  </si>
  <si>
    <r>
      <t>2.21×10</t>
    </r>
    <r>
      <rPr>
        <vertAlign val="superscript"/>
        <sz val="11"/>
        <color indexed="8"/>
        <rFont val="Times New Roman"/>
        <family val="1"/>
      </rPr>
      <t>-3</t>
    </r>
  </si>
  <si>
    <r>
      <t>3.04×10</t>
    </r>
    <r>
      <rPr>
        <vertAlign val="superscript"/>
        <sz val="11"/>
        <color indexed="8"/>
        <rFont val="Times New Roman"/>
        <family val="1"/>
      </rPr>
      <t>-3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</si>
</sst>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E+00"/>
    <numFmt numFmtId="179" formatCode="0_);[Red]\(0\)"/>
    <numFmt numFmtId="180" formatCode="#,##0_);[Red]\(#,##0\)"/>
    <numFmt numFmtId="181" formatCode="#,##0_ "/>
    <numFmt numFmtId="182" formatCode="0.0.E+00"/>
    <numFmt numFmtId="183" formatCode="0.00.E+00"/>
    <numFmt numFmtId="184" formatCode="#,##0.0_ "/>
    <numFmt numFmtId="185" formatCode="#,##0.00_ "/>
    <numFmt numFmtId="186" formatCode="#,##0.000_ "/>
    <numFmt numFmtId="187" formatCode="#,##0.0000_ "/>
    <numFmt numFmtId="188" formatCode="#,##0.0_);[Red]\(#,##0.0\)"/>
    <numFmt numFmtId="189" formatCode="0.00_);[Red]\(0.00\)"/>
    <numFmt numFmtId="190" formatCode="0.000_);[Red]\(0.000\)"/>
    <numFmt numFmtId="191" formatCode="0.0000_);[Red]\(0.0000\)"/>
    <numFmt numFmtId="192" formatCode="0.0%"/>
    <numFmt numFmtId="193" formatCode="#,##0.000;[Red]\-#,##0.000"/>
    <numFmt numFmtId="194" formatCode="0.0000.E+00"/>
    <numFmt numFmtId="195" formatCode="0\ &quot;year&quot;"/>
    <numFmt numFmtId="196" formatCode="0.000_ "/>
    <numFmt numFmtId="197" formatCode="0.0_);[Red]\(0.0\)"/>
    <numFmt numFmtId="198" formatCode="0_ "/>
    <numFmt numFmtId="199" formatCode="0.0000_ "/>
    <numFmt numFmtId="200" formatCode="0.0000000000000000000000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Times New Roman"/>
      <family val="1"/>
    </font>
    <font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Font="1" applyAlignment="1">
      <alignment vertical="center"/>
    </xf>
    <xf numFmtId="178" fontId="43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43" fillId="33" borderId="10" xfId="0" applyFont="1" applyFill="1" applyBorder="1" applyAlignment="1">
      <alignment horizontal="left" vertical="center"/>
    </xf>
    <xf numFmtId="0" fontId="43" fillId="33" borderId="0" xfId="0" applyFont="1" applyFill="1" applyBorder="1" applyAlignment="1">
      <alignment horizontal="left" vertical="center"/>
    </xf>
    <xf numFmtId="0" fontId="43" fillId="33" borderId="11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horizontal="left" vertical="center"/>
    </xf>
    <xf numFmtId="0" fontId="43" fillId="33" borderId="13" xfId="0" applyFont="1" applyFill="1" applyBorder="1" applyAlignment="1">
      <alignment horizontal="left" vertical="center"/>
    </xf>
    <xf numFmtId="11" fontId="3" fillId="33" borderId="14" xfId="0" applyNumberFormat="1" applyFont="1" applyFill="1" applyBorder="1" applyAlignment="1">
      <alignment horizontal="left" vertical="center" wrapText="1"/>
    </xf>
    <xf numFmtId="0" fontId="43" fillId="33" borderId="0" xfId="0" applyFont="1" applyFill="1" applyAlignment="1">
      <alignment horizontal="left" vertical="center"/>
    </xf>
    <xf numFmtId="177" fontId="43" fillId="33" borderId="12" xfId="0" applyNumberFormat="1" applyFont="1" applyFill="1" applyBorder="1" applyAlignment="1">
      <alignment horizontal="left" vertical="center"/>
    </xf>
    <xf numFmtId="11" fontId="4" fillId="33" borderId="0" xfId="0" applyNumberFormat="1" applyFont="1" applyFill="1" applyAlignment="1">
      <alignment horizontal="left" vertical="center"/>
    </xf>
    <xf numFmtId="11" fontId="43" fillId="33" borderId="0" xfId="0" applyNumberFormat="1" applyFont="1" applyFill="1" applyAlignment="1">
      <alignment horizontal="left" vertical="center"/>
    </xf>
    <xf numFmtId="177" fontId="43" fillId="33" borderId="0" xfId="0" applyNumberFormat="1" applyFont="1" applyFill="1" applyAlignment="1">
      <alignment horizontal="left" vertical="center"/>
    </xf>
    <xf numFmtId="181" fontId="4" fillId="33" borderId="15" xfId="112" applyNumberFormat="1" applyFont="1" applyFill="1" applyBorder="1" applyAlignment="1">
      <alignment horizontal="left" vertical="center" wrapText="1"/>
      <protection/>
    </xf>
    <xf numFmtId="177" fontId="3" fillId="33" borderId="15" xfId="0" applyNumberFormat="1" applyFont="1" applyFill="1" applyBorder="1" applyAlignment="1">
      <alignment horizontal="left" vertical="center"/>
    </xf>
    <xf numFmtId="11" fontId="4" fillId="33" borderId="16" xfId="112" applyNumberFormat="1" applyFont="1" applyFill="1" applyBorder="1" applyAlignment="1">
      <alignment horizontal="left" vertical="center" wrapText="1"/>
      <protection/>
    </xf>
    <xf numFmtId="0" fontId="3" fillId="33" borderId="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11" fontId="3" fillId="33" borderId="0" xfId="0" applyNumberFormat="1" applyFont="1" applyFill="1" applyAlignment="1">
      <alignment horizontal="left" vertical="center"/>
    </xf>
    <xf numFmtId="11" fontId="43" fillId="33" borderId="12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3" fillId="33" borderId="15" xfId="0" applyFont="1" applyFill="1" applyBorder="1" applyAlignment="1">
      <alignment horizontal="left" vertical="center" wrapText="1"/>
    </xf>
    <xf numFmtId="198" fontId="3" fillId="33" borderId="15" xfId="0" applyNumberFormat="1" applyFont="1" applyFill="1" applyBorder="1" applyAlignment="1">
      <alignment horizontal="left" vertical="center"/>
    </xf>
    <xf numFmtId="11" fontId="3" fillId="33" borderId="19" xfId="0" applyNumberFormat="1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 wrapText="1"/>
    </xf>
    <xf numFmtId="11" fontId="3" fillId="33" borderId="15" xfId="0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33" borderId="21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left" vertical="center"/>
    </xf>
    <xf numFmtId="181" fontId="4" fillId="33" borderId="20" xfId="112" applyNumberFormat="1" applyFont="1" applyFill="1" applyBorder="1" applyAlignment="1">
      <alignment horizontal="left" vertical="center" wrapText="1"/>
      <protection/>
    </xf>
    <xf numFmtId="11" fontId="4" fillId="33" borderId="25" xfId="112" applyNumberFormat="1" applyFont="1" applyFill="1" applyBorder="1" applyAlignment="1">
      <alignment horizontal="left" vertical="center" wrapText="1"/>
      <protection/>
    </xf>
    <xf numFmtId="11" fontId="3" fillId="33" borderId="26" xfId="0" applyNumberFormat="1" applyFont="1" applyFill="1" applyBorder="1" applyAlignment="1">
      <alignment vertical="center" wrapText="1"/>
    </xf>
    <xf numFmtId="0" fontId="3" fillId="33" borderId="20" xfId="0" applyFont="1" applyFill="1" applyBorder="1" applyAlignment="1">
      <alignment horizontal="left" vertical="center" wrapText="1"/>
    </xf>
    <xf numFmtId="11" fontId="3" fillId="33" borderId="0" xfId="0" applyNumberFormat="1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11" fontId="43" fillId="33" borderId="11" xfId="0" applyNumberFormat="1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0" xfId="0" applyNumberFormat="1" applyFont="1" applyFill="1" applyAlignment="1">
      <alignment vertical="center"/>
    </xf>
    <xf numFmtId="0" fontId="6" fillId="33" borderId="0" xfId="0" applyNumberFormat="1" applyFont="1" applyFill="1" applyBorder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4" fillId="33" borderId="25" xfId="112" applyNumberFormat="1" applyFont="1" applyFill="1" applyBorder="1" applyAlignment="1">
      <alignment vertical="center" wrapText="1"/>
      <protection/>
    </xf>
    <xf numFmtId="11" fontId="43" fillId="33" borderId="0" xfId="0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11" fontId="3" fillId="33" borderId="0" xfId="0" applyNumberFormat="1" applyFont="1" applyFill="1" applyAlignment="1">
      <alignment horizontal="left" vertical="center"/>
    </xf>
    <xf numFmtId="0" fontId="3" fillId="33" borderId="15" xfId="0" applyFont="1" applyFill="1" applyBorder="1" applyAlignment="1">
      <alignment horizontal="left" vertical="center" wrapText="1"/>
    </xf>
    <xf numFmtId="181" fontId="4" fillId="33" borderId="15" xfId="123" applyNumberFormat="1" applyFont="1" applyFill="1" applyBorder="1" applyAlignment="1">
      <alignment horizontal="left" vertical="center" wrapText="1"/>
      <protection/>
    </xf>
    <xf numFmtId="181" fontId="4" fillId="33" borderId="15" xfId="123" applyNumberFormat="1" applyFont="1" applyFill="1" applyBorder="1" applyAlignment="1">
      <alignment horizontal="left" vertical="top" wrapText="1"/>
      <protection/>
    </xf>
    <xf numFmtId="11" fontId="3" fillId="33" borderId="19" xfId="0" applyNumberFormat="1" applyFont="1" applyFill="1" applyBorder="1" applyAlignment="1">
      <alignment horizontal="left" vertical="center"/>
    </xf>
    <xf numFmtId="11" fontId="3" fillId="33" borderId="24" xfId="0" applyNumberFormat="1" applyFont="1" applyFill="1" applyBorder="1" applyAlignment="1">
      <alignment horizontal="left" vertical="center"/>
    </xf>
    <xf numFmtId="11" fontId="3" fillId="33" borderId="12" xfId="0" applyNumberFormat="1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11" fontId="43" fillId="0" borderId="12" xfId="0" applyNumberFormat="1" applyFont="1" applyBorder="1" applyAlignment="1">
      <alignment horizontal="left" vertical="center"/>
    </xf>
    <xf numFmtId="0" fontId="43" fillId="33" borderId="23" xfId="0" applyFont="1" applyFill="1" applyBorder="1" applyAlignment="1">
      <alignment horizontal="left" vertical="center"/>
    </xf>
    <xf numFmtId="0" fontId="43" fillId="33" borderId="27" xfId="0" applyFont="1" applyFill="1" applyBorder="1" applyAlignment="1">
      <alignment horizontal="left" vertical="center"/>
    </xf>
    <xf numFmtId="0" fontId="43" fillId="33" borderId="17" xfId="0" applyFont="1" applyFill="1" applyBorder="1" applyAlignment="1">
      <alignment horizontal="left" vertical="center"/>
    </xf>
    <xf numFmtId="11" fontId="43" fillId="33" borderId="27" xfId="0" applyNumberFormat="1" applyFont="1" applyFill="1" applyBorder="1" applyAlignment="1">
      <alignment horizontal="left" vertical="center"/>
    </xf>
    <xf numFmtId="0" fontId="43" fillId="33" borderId="24" xfId="0" applyFont="1" applyFill="1" applyBorder="1" applyAlignment="1">
      <alignment horizontal="left" vertical="center"/>
    </xf>
    <xf numFmtId="11" fontId="43" fillId="33" borderId="24" xfId="0" applyNumberFormat="1" applyFont="1" applyFill="1" applyBorder="1" applyAlignment="1">
      <alignment horizontal="left" vertical="center"/>
    </xf>
    <xf numFmtId="11" fontId="4" fillId="33" borderId="24" xfId="0" applyNumberFormat="1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3" fillId="33" borderId="15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11" fontId="4" fillId="33" borderId="29" xfId="112" applyNumberFormat="1" applyFont="1" applyFill="1" applyBorder="1" applyAlignment="1">
      <alignment horizontal="left" vertical="center" wrapText="1"/>
      <protection/>
    </xf>
    <xf numFmtId="0" fontId="3" fillId="33" borderId="0" xfId="0" applyNumberFormat="1" applyFont="1" applyFill="1" applyAlignment="1">
      <alignment horizontal="center" vertical="center"/>
    </xf>
    <xf numFmtId="11" fontId="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3" fillId="33" borderId="0" xfId="0" applyNumberFormat="1" applyFont="1" applyFill="1" applyAlignment="1">
      <alignment horizontal="center" vertical="center"/>
    </xf>
    <xf numFmtId="11" fontId="43" fillId="33" borderId="0" xfId="0" applyNumberFormat="1" applyFont="1" applyFill="1" applyAlignment="1">
      <alignment horizontal="center" vertical="center"/>
    </xf>
    <xf numFmtId="11" fontId="3" fillId="33" borderId="0" xfId="0" applyNumberFormat="1" applyFont="1" applyFill="1" applyBorder="1" applyAlignment="1">
      <alignment horizontal="center" vertical="center" wrapText="1"/>
    </xf>
    <xf numFmtId="11" fontId="4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28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/>
    </xf>
    <xf numFmtId="11" fontId="3" fillId="33" borderId="15" xfId="0" applyNumberFormat="1" applyFont="1" applyFill="1" applyBorder="1" applyAlignment="1">
      <alignment horizontal="center" vertical="center"/>
    </xf>
    <xf numFmtId="11" fontId="3" fillId="33" borderId="26" xfId="0" applyNumberFormat="1" applyFont="1" applyFill="1" applyBorder="1" applyAlignment="1">
      <alignment horizontal="center" vertical="center" wrapText="1"/>
    </xf>
    <xf numFmtId="11" fontId="43" fillId="33" borderId="26" xfId="0" applyNumberFormat="1" applyFont="1" applyFill="1" applyBorder="1" applyAlignment="1">
      <alignment horizontal="center" vertical="center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1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1" xfId="52"/>
    <cellStyle name="桁区切り 12" xfId="53"/>
    <cellStyle name="桁区切り 13" xfId="54"/>
    <cellStyle name="桁区切り 14" xfId="55"/>
    <cellStyle name="桁区切り 15" xfId="56"/>
    <cellStyle name="桁区切り 16" xfId="57"/>
    <cellStyle name="桁区切り 17" xfId="58"/>
    <cellStyle name="桁区切り 18" xfId="59"/>
    <cellStyle name="桁区切り 19" xfId="60"/>
    <cellStyle name="桁区切り 2" xfId="61"/>
    <cellStyle name="桁区切り 20" xfId="62"/>
    <cellStyle name="桁区切り 21" xfId="63"/>
    <cellStyle name="桁区切り 22" xfId="64"/>
    <cellStyle name="桁区切り 23" xfId="65"/>
    <cellStyle name="桁区切り 24" xfId="66"/>
    <cellStyle name="桁区切り 25" xfId="67"/>
    <cellStyle name="桁区切り 26" xfId="68"/>
    <cellStyle name="桁区切り 27" xfId="69"/>
    <cellStyle name="桁区切り 28" xfId="70"/>
    <cellStyle name="桁区切り 29" xfId="71"/>
    <cellStyle name="桁区切り 3" xfId="72"/>
    <cellStyle name="桁区切り 30" xfId="73"/>
    <cellStyle name="桁区切り 31" xfId="74"/>
    <cellStyle name="桁区切り 32" xfId="75"/>
    <cellStyle name="桁区切り 33" xfId="76"/>
    <cellStyle name="桁区切り 34" xfId="77"/>
    <cellStyle name="桁区切り 35" xfId="78"/>
    <cellStyle name="桁区切り 36" xfId="79"/>
    <cellStyle name="桁区切り 37" xfId="80"/>
    <cellStyle name="桁区切り 38" xfId="81"/>
    <cellStyle name="桁区切り 39" xfId="82"/>
    <cellStyle name="桁区切り 4" xfId="83"/>
    <cellStyle name="桁区切り 40" xfId="84"/>
    <cellStyle name="桁区切り 41" xfId="85"/>
    <cellStyle name="桁区切り 42" xfId="86"/>
    <cellStyle name="桁区切り 5" xfId="87"/>
    <cellStyle name="桁区切り 6" xfId="88"/>
    <cellStyle name="桁区切り 7" xfId="89"/>
    <cellStyle name="桁区切り 8" xfId="90"/>
    <cellStyle name="桁区切り 9" xfId="91"/>
    <cellStyle name="見出し 1" xfId="92"/>
    <cellStyle name="見出し 2" xfId="93"/>
    <cellStyle name="見出し 3" xfId="94"/>
    <cellStyle name="見出し 4" xfId="95"/>
    <cellStyle name="集計" xfId="96"/>
    <cellStyle name="出力" xfId="97"/>
    <cellStyle name="説明文" xfId="98"/>
    <cellStyle name="Currency [0]" xfId="99"/>
    <cellStyle name="Currency" xfId="100"/>
    <cellStyle name="入力" xfId="101"/>
    <cellStyle name="標準 10" xfId="102"/>
    <cellStyle name="標準 11" xfId="103"/>
    <cellStyle name="標準 12" xfId="104"/>
    <cellStyle name="標準 13" xfId="105"/>
    <cellStyle name="標準 14" xfId="106"/>
    <cellStyle name="標準 15" xfId="107"/>
    <cellStyle name="標準 16" xfId="108"/>
    <cellStyle name="標準 17" xfId="109"/>
    <cellStyle name="標準 18" xfId="110"/>
    <cellStyle name="標準 19" xfId="111"/>
    <cellStyle name="標準 2" xfId="112"/>
    <cellStyle name="標準 2 10" xfId="113"/>
    <cellStyle name="標準 2 11" xfId="114"/>
    <cellStyle name="標準 2 12" xfId="115"/>
    <cellStyle name="標準 2 13" xfId="116"/>
    <cellStyle name="標準 2 14" xfId="117"/>
    <cellStyle name="標準 2 15" xfId="118"/>
    <cellStyle name="標準 2 16" xfId="119"/>
    <cellStyle name="標準 2 17" xfId="120"/>
    <cellStyle name="標準 2 18" xfId="121"/>
    <cellStyle name="標準 2 2" xfId="122"/>
    <cellStyle name="標準 2 3" xfId="123"/>
    <cellStyle name="標準 2 4" xfId="124"/>
    <cellStyle name="標準 2 5" xfId="125"/>
    <cellStyle name="標準 2 6" xfId="126"/>
    <cellStyle name="標準 2 7" xfId="127"/>
    <cellStyle name="標準 2 8" xfId="128"/>
    <cellStyle name="標準 2 9" xfId="129"/>
    <cellStyle name="標準 3" xfId="130"/>
    <cellStyle name="標準 3 2" xfId="131"/>
    <cellStyle name="標準 3 3" xfId="132"/>
    <cellStyle name="標準 3 4" xfId="133"/>
    <cellStyle name="標準 3 5" xfId="134"/>
    <cellStyle name="標準 4" xfId="135"/>
    <cellStyle name="標準 5" xfId="136"/>
    <cellStyle name="標準 5 2" xfId="137"/>
    <cellStyle name="標準 5 3" xfId="138"/>
    <cellStyle name="標準 5 4" xfId="139"/>
    <cellStyle name="標準 5 5" xfId="140"/>
    <cellStyle name="標準 6" xfId="141"/>
    <cellStyle name="標準 6 2" xfId="142"/>
    <cellStyle name="標準 6 3" xfId="143"/>
    <cellStyle name="標準 6 4" xfId="144"/>
    <cellStyle name="標準 6 5" xfId="145"/>
    <cellStyle name="標準 7" xfId="146"/>
    <cellStyle name="標準 7 2" xfId="147"/>
    <cellStyle name="標準 7 3" xfId="148"/>
    <cellStyle name="標準 8" xfId="149"/>
    <cellStyle name="標準 8 2" xfId="150"/>
    <cellStyle name="標準 8 3" xfId="151"/>
    <cellStyle name="標準 9" xfId="152"/>
    <cellStyle name="標準 9 2" xfId="153"/>
    <cellStyle name="標準 9 3" xfId="154"/>
    <cellStyle name="Followed Hyperlink" xfId="155"/>
    <cellStyle name="良い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0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9.00390625" style="22" customWidth="1"/>
    <col min="2" max="2" width="8.421875" style="22" bestFit="1" customWidth="1"/>
    <col min="3" max="3" width="6.421875" style="22" bestFit="1" customWidth="1"/>
    <col min="4" max="4" width="23.7109375" style="22" bestFit="1" customWidth="1"/>
    <col min="5" max="5" width="7.421875" style="22" bestFit="1" customWidth="1"/>
    <col min="6" max="6" width="7.7109375" style="22" bestFit="1" customWidth="1"/>
    <col min="7" max="7" width="6.421875" style="22" bestFit="1" customWidth="1"/>
    <col min="8" max="8" width="7.140625" style="22" bestFit="1" customWidth="1"/>
    <col min="9" max="9" width="7.7109375" style="22" bestFit="1" customWidth="1"/>
    <col min="10" max="10" width="6.57421875" style="22" bestFit="1" customWidth="1"/>
    <col min="11" max="11" width="5.00390625" style="22" bestFit="1" customWidth="1"/>
    <col min="12" max="12" width="9.421875" style="22" bestFit="1" customWidth="1"/>
    <col min="13" max="13" width="9.8515625" style="22" bestFit="1" customWidth="1"/>
    <col min="14" max="14" width="14.421875" style="22" bestFit="1" customWidth="1"/>
    <col min="15" max="15" width="7.28125" style="28" bestFit="1" customWidth="1"/>
    <col min="16" max="16" width="9.28125" style="28" bestFit="1" customWidth="1"/>
    <col min="17" max="17" width="6.28125" style="28" bestFit="1" customWidth="1"/>
    <col min="18" max="18" width="9.00390625" style="22" customWidth="1"/>
    <col min="19" max="19" width="8.421875" style="22" bestFit="1" customWidth="1"/>
    <col min="20" max="20" width="8.140625" style="22" bestFit="1" customWidth="1"/>
    <col min="21" max="21" width="8.421875" style="22" bestFit="1" customWidth="1"/>
    <col min="22" max="16384" width="9.00390625" style="22" customWidth="1"/>
  </cols>
  <sheetData>
    <row r="1" spans="12:14" ht="15">
      <c r="L1" s="23"/>
      <c r="M1" s="23"/>
      <c r="N1" s="23"/>
    </row>
    <row r="2" spans="1:17" ht="15">
      <c r="A2" s="23"/>
      <c r="B2" s="83" t="s">
        <v>30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ht="15">
      <c r="A3" s="23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15">
      <c r="A4" s="23"/>
      <c r="B4" s="84" t="s">
        <v>31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17" ht="15">
      <c r="A5" s="23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ht="45">
      <c r="A6" s="23"/>
      <c r="B6" s="85" t="s">
        <v>11</v>
      </c>
      <c r="C6" s="86"/>
      <c r="D6" s="32" t="s">
        <v>35</v>
      </c>
      <c r="E6" s="32" t="s">
        <v>17</v>
      </c>
      <c r="F6" s="87" t="s">
        <v>9</v>
      </c>
      <c r="G6" s="88"/>
      <c r="H6" s="32" t="s">
        <v>32</v>
      </c>
      <c r="I6" s="86" t="s">
        <v>10</v>
      </c>
      <c r="J6" s="86"/>
      <c r="K6" s="86"/>
      <c r="L6" s="35" t="s">
        <v>13</v>
      </c>
      <c r="M6" s="32" t="s">
        <v>42</v>
      </c>
      <c r="N6" s="32" t="s">
        <v>46</v>
      </c>
      <c r="O6" s="34"/>
      <c r="P6" s="34"/>
      <c r="Q6" s="34"/>
    </row>
    <row r="7" spans="2:17" ht="75">
      <c r="B7" s="14" t="s">
        <v>8</v>
      </c>
      <c r="C7" s="14" t="s">
        <v>14</v>
      </c>
      <c r="D7" s="14" t="s">
        <v>36</v>
      </c>
      <c r="E7" s="14" t="s">
        <v>33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15</v>
      </c>
      <c r="K7" s="14" t="s">
        <v>6</v>
      </c>
      <c r="L7" s="42" t="s">
        <v>7</v>
      </c>
      <c r="M7" s="14" t="s">
        <v>97</v>
      </c>
      <c r="N7" s="14" t="s">
        <v>47</v>
      </c>
      <c r="O7" s="43" t="s">
        <v>41</v>
      </c>
      <c r="P7" s="16" t="s">
        <v>34</v>
      </c>
      <c r="Q7" s="16" t="s">
        <v>40</v>
      </c>
    </row>
    <row r="8" spans="2:18" ht="18.75" thickBot="1">
      <c r="B8" s="29" t="s">
        <v>98</v>
      </c>
      <c r="C8" s="23">
        <v>0.5</v>
      </c>
      <c r="D8" s="17" t="s">
        <v>55</v>
      </c>
      <c r="E8" s="23">
        <v>0.5</v>
      </c>
      <c r="F8" s="23"/>
      <c r="G8" s="23"/>
      <c r="H8" s="23"/>
      <c r="I8" s="23"/>
      <c r="J8" s="23"/>
      <c r="K8" s="23"/>
      <c r="L8" s="23"/>
      <c r="M8" s="23"/>
      <c r="N8" s="23"/>
      <c r="O8" s="44"/>
      <c r="P8" s="44"/>
      <c r="Q8" s="44"/>
      <c r="R8" s="47"/>
    </row>
    <row r="9" spans="3:18" ht="15.75" thickBot="1">
      <c r="C9" s="38"/>
      <c r="D9" s="18"/>
      <c r="E9" s="40">
        <v>0.5</v>
      </c>
      <c r="F9" s="41"/>
      <c r="G9" s="41"/>
      <c r="H9" s="41"/>
      <c r="I9" s="41"/>
      <c r="J9" s="41"/>
      <c r="K9" s="41"/>
      <c r="L9" s="41"/>
      <c r="M9" s="41"/>
      <c r="N9" s="41"/>
      <c r="O9" s="46"/>
      <c r="P9" s="46"/>
      <c r="Q9" s="46"/>
      <c r="R9" s="48"/>
    </row>
    <row r="10" spans="3:18" ht="18.75" thickBot="1">
      <c r="C10" s="39"/>
      <c r="D10" s="29" t="s">
        <v>54</v>
      </c>
      <c r="E10" s="24">
        <v>0.5</v>
      </c>
      <c r="F10" s="24"/>
      <c r="G10" s="24"/>
      <c r="H10" s="24"/>
      <c r="I10" s="24"/>
      <c r="J10" s="24"/>
      <c r="K10" s="24"/>
      <c r="L10" s="24"/>
      <c r="M10" s="23"/>
      <c r="N10" s="23"/>
      <c r="R10" s="48"/>
    </row>
    <row r="11" spans="3:18" ht="15.75" thickBot="1">
      <c r="C11" s="39"/>
      <c r="D11" s="23"/>
      <c r="E11" s="40">
        <v>0.5</v>
      </c>
      <c r="F11" s="41"/>
      <c r="G11" s="41"/>
      <c r="H11" s="41"/>
      <c r="I11" s="41"/>
      <c r="J11" s="41"/>
      <c r="K11" s="41"/>
      <c r="L11" s="41"/>
      <c r="M11" s="41"/>
      <c r="N11" s="41"/>
      <c r="R11" s="48"/>
    </row>
    <row r="12" spans="3:18" ht="15.75" thickBot="1">
      <c r="C12" s="39"/>
      <c r="D12" s="29" t="s">
        <v>53</v>
      </c>
      <c r="E12" s="24">
        <v>0.5</v>
      </c>
      <c r="F12" s="24"/>
      <c r="G12" s="24"/>
      <c r="H12" s="24"/>
      <c r="I12" s="24"/>
      <c r="J12" s="24"/>
      <c r="K12" s="24"/>
      <c r="L12" s="24"/>
      <c r="M12" s="23"/>
      <c r="N12" s="23"/>
      <c r="R12" s="48"/>
    </row>
    <row r="13" spans="3:18" ht="15.75" thickBot="1">
      <c r="C13" s="26"/>
      <c r="D13" s="23"/>
      <c r="E13" s="40">
        <v>0.5</v>
      </c>
      <c r="F13" s="41"/>
      <c r="G13" s="41"/>
      <c r="H13" s="41"/>
      <c r="I13" s="41"/>
      <c r="J13" s="41"/>
      <c r="K13" s="41"/>
      <c r="L13" s="41"/>
      <c r="M13" s="41"/>
      <c r="N13" s="41"/>
      <c r="O13" s="46"/>
      <c r="P13" s="46"/>
      <c r="Q13" s="46"/>
      <c r="R13" s="48"/>
    </row>
    <row r="14" spans="3:18" ht="15.75" thickBot="1">
      <c r="C14" s="27">
        <v>0.5</v>
      </c>
      <c r="D14" s="17" t="s">
        <v>56</v>
      </c>
      <c r="E14" s="23">
        <v>0.5</v>
      </c>
      <c r="F14" s="23">
        <v>0.35</v>
      </c>
      <c r="G14" s="23">
        <v>0.95</v>
      </c>
      <c r="H14" s="23"/>
      <c r="I14" s="23"/>
      <c r="J14" s="23"/>
      <c r="K14" s="23"/>
      <c r="L14" s="23"/>
      <c r="M14" s="23"/>
      <c r="N14" s="23"/>
      <c r="O14" s="46"/>
      <c r="P14" s="46"/>
      <c r="Q14" s="46"/>
      <c r="R14" s="48"/>
    </row>
    <row r="15" spans="3:18" ht="15.75" thickBot="1">
      <c r="C15" s="21"/>
      <c r="D15" s="20"/>
      <c r="E15" s="25"/>
      <c r="F15" s="25"/>
      <c r="G15" s="40">
        <v>0.05</v>
      </c>
      <c r="H15" s="41"/>
      <c r="I15" s="41"/>
      <c r="J15" s="41"/>
      <c r="K15" s="41"/>
      <c r="L15" s="41">
        <v>0</v>
      </c>
      <c r="M15" s="41"/>
      <c r="N15" s="41"/>
      <c r="O15" s="46"/>
      <c r="P15" s="46"/>
      <c r="Q15" s="46"/>
      <c r="R15" s="48"/>
    </row>
    <row r="16" spans="3:18" ht="15.75" thickBot="1">
      <c r="C16" s="19"/>
      <c r="D16" s="19"/>
      <c r="E16" s="26"/>
      <c r="F16" s="26"/>
      <c r="G16" s="23"/>
      <c r="H16" s="23"/>
      <c r="I16" s="23"/>
      <c r="J16" s="23"/>
      <c r="K16" s="23"/>
      <c r="L16" s="40">
        <v>1</v>
      </c>
      <c r="M16" s="23" t="s">
        <v>44</v>
      </c>
      <c r="N16" s="41"/>
      <c r="O16" s="46"/>
      <c r="P16" s="46"/>
      <c r="Q16" s="46"/>
      <c r="R16" s="48"/>
    </row>
    <row r="17" spans="4:18" ht="15.75" thickBot="1">
      <c r="D17" s="39"/>
      <c r="E17" s="39"/>
      <c r="M17" s="40" t="s">
        <v>45</v>
      </c>
      <c r="N17" s="22" t="s">
        <v>48</v>
      </c>
      <c r="O17" s="46"/>
      <c r="P17" s="46"/>
      <c r="Q17" s="46"/>
      <c r="R17" s="48"/>
    </row>
    <row r="18" spans="4:18" ht="15.75" thickBot="1">
      <c r="D18" s="39"/>
      <c r="E18" s="39"/>
      <c r="M18" s="23"/>
      <c r="N18" s="40" t="s">
        <v>49</v>
      </c>
      <c r="O18" s="46"/>
      <c r="P18" s="46"/>
      <c r="Q18" s="46"/>
      <c r="R18" s="48"/>
    </row>
    <row r="19" spans="4:18" ht="15.75" thickBot="1">
      <c r="D19" s="39"/>
      <c r="E19" s="39"/>
      <c r="M19" s="23"/>
      <c r="N19" s="27" t="s">
        <v>50</v>
      </c>
      <c r="O19" s="46"/>
      <c r="P19" s="46"/>
      <c r="Q19" s="46"/>
      <c r="R19" s="48"/>
    </row>
    <row r="20" spans="3:18" ht="15.75" thickBot="1">
      <c r="C20" s="19"/>
      <c r="E20" s="26"/>
      <c r="F20" s="27">
        <v>0.65</v>
      </c>
      <c r="G20" s="24">
        <v>0.914</v>
      </c>
      <c r="H20" s="24"/>
      <c r="I20" s="24"/>
      <c r="J20" s="24"/>
      <c r="K20" s="24"/>
      <c r="L20" s="24"/>
      <c r="M20" s="23"/>
      <c r="N20" s="23"/>
      <c r="O20" s="46"/>
      <c r="P20" s="46"/>
      <c r="Q20" s="46"/>
      <c r="R20" s="48"/>
    </row>
    <row r="21" spans="3:18" ht="15.75" thickBot="1">
      <c r="C21" s="19"/>
      <c r="E21" s="26"/>
      <c r="F21" s="23"/>
      <c r="G21" s="40">
        <v>0.086</v>
      </c>
      <c r="H21" s="41"/>
      <c r="I21" s="41"/>
      <c r="J21" s="41"/>
      <c r="K21" s="41"/>
      <c r="L21" s="41">
        <v>0</v>
      </c>
      <c r="M21" s="41"/>
      <c r="N21" s="41"/>
      <c r="O21" s="46"/>
      <c r="P21" s="46"/>
      <c r="Q21" s="46"/>
      <c r="R21" s="48"/>
    </row>
    <row r="22" spans="3:18" ht="15.75" thickBot="1">
      <c r="C22" s="19"/>
      <c r="E22" s="26"/>
      <c r="F22" s="23"/>
      <c r="G22" s="23"/>
      <c r="H22" s="23"/>
      <c r="I22" s="23"/>
      <c r="J22" s="23"/>
      <c r="K22" s="23"/>
      <c r="L22" s="40">
        <v>1</v>
      </c>
      <c r="M22" s="23" t="s">
        <v>44</v>
      </c>
      <c r="N22" s="24"/>
      <c r="O22" s="46"/>
      <c r="P22" s="46"/>
      <c r="Q22" s="46"/>
      <c r="R22" s="48"/>
    </row>
    <row r="23" spans="4:18" ht="15.75" thickBot="1">
      <c r="D23" s="39"/>
      <c r="M23" s="40" t="s">
        <v>45</v>
      </c>
      <c r="N23" s="22" t="s">
        <v>48</v>
      </c>
      <c r="O23" s="46"/>
      <c r="P23" s="46"/>
      <c r="Q23" s="46"/>
      <c r="R23" s="48"/>
    </row>
    <row r="24" spans="4:18" ht="15.75" thickBot="1">
      <c r="D24" s="39"/>
      <c r="M24" s="23"/>
      <c r="N24" s="40" t="s">
        <v>49</v>
      </c>
      <c r="O24" s="46"/>
      <c r="P24" s="46"/>
      <c r="Q24" s="46"/>
      <c r="R24" s="48"/>
    </row>
    <row r="25" spans="4:18" ht="15.75" thickBot="1">
      <c r="D25" s="39"/>
      <c r="M25" s="23"/>
      <c r="N25" s="27" t="s">
        <v>50</v>
      </c>
      <c r="O25" s="46"/>
      <c r="P25" s="46"/>
      <c r="Q25" s="46"/>
      <c r="R25" s="48"/>
    </row>
    <row r="26" spans="3:18" ht="15.75" thickBot="1">
      <c r="C26" s="19"/>
      <c r="E26" s="27">
        <v>0.5</v>
      </c>
      <c r="F26" s="24">
        <v>0.35</v>
      </c>
      <c r="G26" s="24">
        <v>0.95</v>
      </c>
      <c r="H26" s="24"/>
      <c r="I26" s="24"/>
      <c r="J26" s="24"/>
      <c r="K26" s="24"/>
      <c r="L26" s="24"/>
      <c r="M26" s="23"/>
      <c r="N26" s="23"/>
      <c r="O26" s="46"/>
      <c r="P26" s="46"/>
      <c r="Q26" s="46"/>
      <c r="R26" s="48"/>
    </row>
    <row r="27" spans="3:18" ht="15.75" thickBot="1">
      <c r="C27" s="19"/>
      <c r="F27" s="26"/>
      <c r="G27" s="27">
        <v>0.05</v>
      </c>
      <c r="H27" s="24"/>
      <c r="I27" s="24"/>
      <c r="J27" s="24"/>
      <c r="K27" s="24"/>
      <c r="L27" s="23">
        <v>0</v>
      </c>
      <c r="M27" s="41"/>
      <c r="N27" s="41"/>
      <c r="O27" s="46"/>
      <c r="P27" s="46"/>
      <c r="Q27" s="46"/>
      <c r="R27" s="48"/>
    </row>
    <row r="28" spans="3:18" ht="15.75" thickBot="1">
      <c r="C28" s="19"/>
      <c r="F28" s="26"/>
      <c r="G28" s="23"/>
      <c r="H28" s="23"/>
      <c r="I28" s="23"/>
      <c r="J28" s="23"/>
      <c r="K28" s="23"/>
      <c r="L28" s="40">
        <v>1</v>
      </c>
      <c r="M28" s="23" t="s">
        <v>44</v>
      </c>
      <c r="N28" s="24"/>
      <c r="O28" s="46"/>
      <c r="P28" s="46"/>
      <c r="Q28" s="46"/>
      <c r="R28" s="48"/>
    </row>
    <row r="29" spans="4:18" ht="15.75" thickBot="1">
      <c r="D29" s="26"/>
      <c r="E29" s="19"/>
      <c r="M29" s="40" t="s">
        <v>45</v>
      </c>
      <c r="N29" s="22" t="s">
        <v>48</v>
      </c>
      <c r="O29" s="46"/>
      <c r="P29" s="46"/>
      <c r="Q29" s="46"/>
      <c r="R29" s="48"/>
    </row>
    <row r="30" spans="4:18" ht="15.75" thickBot="1">
      <c r="D30" s="26"/>
      <c r="E30" s="19"/>
      <c r="M30" s="23"/>
      <c r="N30" s="40" t="s">
        <v>49</v>
      </c>
      <c r="O30" s="46"/>
      <c r="P30" s="46"/>
      <c r="Q30" s="46"/>
      <c r="R30" s="48"/>
    </row>
    <row r="31" spans="4:18" ht="15.75" thickBot="1">
      <c r="D31" s="26"/>
      <c r="E31" s="19"/>
      <c r="M31" s="23"/>
      <c r="N31" s="27" t="s">
        <v>50</v>
      </c>
      <c r="O31" s="46"/>
      <c r="P31" s="46"/>
      <c r="Q31" s="46"/>
      <c r="R31" s="48"/>
    </row>
    <row r="32" spans="3:18" ht="15.75" thickBot="1">
      <c r="C32" s="19"/>
      <c r="F32" s="27">
        <v>0.65</v>
      </c>
      <c r="G32" s="23">
        <v>0.856</v>
      </c>
      <c r="H32" s="23"/>
      <c r="I32" s="23"/>
      <c r="J32" s="23"/>
      <c r="K32" s="23"/>
      <c r="L32" s="23"/>
      <c r="M32" s="23"/>
      <c r="N32" s="23"/>
      <c r="O32" s="46"/>
      <c r="P32" s="46"/>
      <c r="Q32" s="46"/>
      <c r="R32" s="48"/>
    </row>
    <row r="33" spans="3:18" ht="15.75" thickBot="1">
      <c r="C33" s="19"/>
      <c r="G33" s="40">
        <v>0.144</v>
      </c>
      <c r="H33" s="41">
        <v>0</v>
      </c>
      <c r="I33" s="41"/>
      <c r="J33" s="41"/>
      <c r="K33" s="41"/>
      <c r="L33" s="41"/>
      <c r="M33" s="41"/>
      <c r="N33" s="41"/>
      <c r="O33" s="46"/>
      <c r="P33" s="46"/>
      <c r="Q33" s="46"/>
      <c r="R33" s="48"/>
    </row>
    <row r="34" spans="3:19" ht="15.75" thickBot="1">
      <c r="C34" s="19"/>
      <c r="H34" s="27">
        <v>1</v>
      </c>
      <c r="I34" s="23">
        <v>0</v>
      </c>
      <c r="J34" s="23"/>
      <c r="K34" s="23"/>
      <c r="L34" s="23"/>
      <c r="M34" s="23"/>
      <c r="N34" s="23"/>
      <c r="O34" s="46"/>
      <c r="P34" s="46"/>
      <c r="Q34" s="46"/>
      <c r="R34" s="48"/>
      <c r="S34" s="37"/>
    </row>
    <row r="35" spans="3:18" ht="15.75" thickBot="1">
      <c r="C35" s="19"/>
      <c r="I35" s="40">
        <v>1</v>
      </c>
      <c r="J35" s="41">
        <v>0.9</v>
      </c>
      <c r="K35" s="41">
        <v>0.89</v>
      </c>
      <c r="L35" s="41">
        <v>0</v>
      </c>
      <c r="M35" s="41"/>
      <c r="N35" s="41"/>
      <c r="O35" s="46"/>
      <c r="P35" s="46"/>
      <c r="Q35" s="46"/>
      <c r="R35" s="48"/>
    </row>
    <row r="36" spans="3:18" ht="15.75" thickBot="1">
      <c r="C36" s="19"/>
      <c r="J36" s="26"/>
      <c r="K36" s="26"/>
      <c r="L36" s="27">
        <v>1</v>
      </c>
      <c r="M36" s="23" t="s">
        <v>44</v>
      </c>
      <c r="N36" s="24"/>
      <c r="O36" s="46"/>
      <c r="P36" s="46"/>
      <c r="Q36" s="46"/>
      <c r="R36" s="48"/>
    </row>
    <row r="37" spans="4:18" ht="15.75" thickBot="1">
      <c r="D37" s="26"/>
      <c r="J37" s="39"/>
      <c r="M37" s="40" t="s">
        <v>45</v>
      </c>
      <c r="N37" s="22" t="s">
        <v>48</v>
      </c>
      <c r="O37" s="46"/>
      <c r="P37" s="46"/>
      <c r="Q37" s="46"/>
      <c r="R37" s="48"/>
    </row>
    <row r="38" spans="4:18" ht="15.75" thickBot="1">
      <c r="D38" s="26"/>
      <c r="J38" s="39"/>
      <c r="M38" s="23"/>
      <c r="N38" s="40" t="s">
        <v>49</v>
      </c>
      <c r="O38" s="46"/>
      <c r="P38" s="46"/>
      <c r="Q38" s="46"/>
      <c r="R38" s="48"/>
    </row>
    <row r="39" spans="4:18" ht="15.75" thickBot="1">
      <c r="D39" s="26"/>
      <c r="J39" s="39"/>
      <c r="M39" s="23"/>
      <c r="N39" s="27" t="s">
        <v>50</v>
      </c>
      <c r="O39" s="46"/>
      <c r="P39" s="46"/>
      <c r="Q39" s="46"/>
      <c r="R39" s="48"/>
    </row>
    <row r="40" spans="3:18" ht="15.75" thickBot="1">
      <c r="C40" s="19"/>
      <c r="J40" s="26"/>
      <c r="K40" s="27">
        <v>0.11</v>
      </c>
      <c r="L40" s="23">
        <v>0</v>
      </c>
      <c r="M40" s="23"/>
      <c r="N40" s="23"/>
      <c r="O40" s="46"/>
      <c r="P40" s="46"/>
      <c r="Q40" s="46"/>
      <c r="R40" s="48"/>
    </row>
    <row r="41" spans="3:18" ht="15.75" thickBot="1">
      <c r="C41" s="19"/>
      <c r="H41" s="23"/>
      <c r="J41" s="26"/>
      <c r="K41" s="23"/>
      <c r="L41" s="40">
        <v>1</v>
      </c>
      <c r="M41" s="41" t="s">
        <v>44</v>
      </c>
      <c r="N41" s="41"/>
      <c r="O41" s="46"/>
      <c r="P41" s="46"/>
      <c r="Q41" s="46"/>
      <c r="R41" s="48"/>
    </row>
    <row r="42" spans="4:18" ht="15.75" thickBot="1">
      <c r="D42" s="26"/>
      <c r="E42" s="23"/>
      <c r="F42" s="23"/>
      <c r="G42" s="23"/>
      <c r="H42" s="23"/>
      <c r="I42" s="19"/>
      <c r="M42" s="40" t="s">
        <v>45</v>
      </c>
      <c r="N42" s="22" t="s">
        <v>48</v>
      </c>
      <c r="O42" s="46"/>
      <c r="P42" s="46"/>
      <c r="Q42" s="46"/>
      <c r="R42" s="48"/>
    </row>
    <row r="43" spans="4:18" ht="15.75" thickBot="1">
      <c r="D43" s="26"/>
      <c r="E43" s="23"/>
      <c r="F43" s="23"/>
      <c r="G43" s="23"/>
      <c r="H43" s="23"/>
      <c r="I43" s="19"/>
      <c r="M43" s="23"/>
      <c r="N43" s="40" t="s">
        <v>49</v>
      </c>
      <c r="O43" s="46"/>
      <c r="P43" s="46"/>
      <c r="Q43" s="46"/>
      <c r="R43" s="48"/>
    </row>
    <row r="44" spans="4:18" ht="15.75" thickBot="1">
      <c r="D44" s="26"/>
      <c r="E44" s="23"/>
      <c r="F44" s="23"/>
      <c r="G44" s="23"/>
      <c r="H44" s="23"/>
      <c r="I44" s="19"/>
      <c r="M44" s="23"/>
      <c r="N44" s="27" t="s">
        <v>50</v>
      </c>
      <c r="O44" s="46"/>
      <c r="P44" s="46"/>
      <c r="Q44" s="46"/>
      <c r="R44" s="48"/>
    </row>
    <row r="45" spans="3:18" ht="15.75" thickBot="1">
      <c r="C45" s="19"/>
      <c r="J45" s="27">
        <v>0.1</v>
      </c>
      <c r="K45" s="23">
        <v>0</v>
      </c>
      <c r="L45" s="23"/>
      <c r="M45" s="23"/>
      <c r="N45" s="23"/>
      <c r="O45" s="46"/>
      <c r="P45" s="46"/>
      <c r="Q45" s="46"/>
      <c r="R45" s="48"/>
    </row>
    <row r="46" spans="3:18" ht="15.75" thickBot="1">
      <c r="C46" s="19"/>
      <c r="K46" s="40">
        <v>1</v>
      </c>
      <c r="L46" s="41">
        <v>0</v>
      </c>
      <c r="M46" s="41"/>
      <c r="N46" s="41"/>
      <c r="O46" s="46"/>
      <c r="P46" s="46"/>
      <c r="Q46" s="46"/>
      <c r="R46" s="48"/>
    </row>
    <row r="47" spans="3:18" ht="15.75" thickBot="1">
      <c r="C47" s="19"/>
      <c r="H47" s="23"/>
      <c r="L47" s="27">
        <v>1</v>
      </c>
      <c r="M47" s="41" t="s">
        <v>44</v>
      </c>
      <c r="N47" s="41"/>
      <c r="O47" s="46"/>
      <c r="P47" s="46"/>
      <c r="Q47" s="46"/>
      <c r="R47" s="48"/>
    </row>
    <row r="48" spans="4:18" ht="15.75" thickBot="1">
      <c r="D48" s="26"/>
      <c r="M48" s="40" t="s">
        <v>45</v>
      </c>
      <c r="N48" s="22" t="s">
        <v>48</v>
      </c>
      <c r="O48" s="46"/>
      <c r="P48" s="46"/>
      <c r="Q48" s="46"/>
      <c r="R48" s="48"/>
    </row>
    <row r="49" spans="4:18" ht="15.75" thickBot="1">
      <c r="D49" s="26"/>
      <c r="M49" s="23"/>
      <c r="N49" s="40" t="s">
        <v>49</v>
      </c>
      <c r="O49" s="46"/>
      <c r="P49" s="46"/>
      <c r="Q49" s="46"/>
      <c r="R49" s="48"/>
    </row>
    <row r="50" spans="4:18" ht="15.75" thickBot="1">
      <c r="D50" s="26"/>
      <c r="M50" s="23"/>
      <c r="N50" s="27" t="s">
        <v>50</v>
      </c>
      <c r="O50" s="46"/>
      <c r="P50" s="46"/>
      <c r="Q50" s="46"/>
      <c r="R50" s="48"/>
    </row>
    <row r="51" spans="3:18" ht="18.75" thickBot="1">
      <c r="C51" s="19"/>
      <c r="D51" s="29" t="s">
        <v>54</v>
      </c>
      <c r="E51" s="23">
        <v>0.5</v>
      </c>
      <c r="F51" s="23">
        <v>0.35</v>
      </c>
      <c r="G51" s="23">
        <v>0.95</v>
      </c>
      <c r="H51" s="23"/>
      <c r="I51" s="23"/>
      <c r="J51" s="23"/>
      <c r="K51" s="23"/>
      <c r="L51" s="23"/>
      <c r="M51" s="23"/>
      <c r="N51" s="23"/>
      <c r="O51" s="46"/>
      <c r="P51" s="46"/>
      <c r="Q51" s="46"/>
      <c r="R51" s="48"/>
    </row>
    <row r="52" spans="4:18" ht="15.75" thickBot="1">
      <c r="D52" s="49"/>
      <c r="E52" s="25"/>
      <c r="F52" s="25"/>
      <c r="G52" s="40">
        <v>0.05</v>
      </c>
      <c r="H52" s="41"/>
      <c r="I52" s="41"/>
      <c r="J52" s="41"/>
      <c r="K52" s="41"/>
      <c r="L52" s="41">
        <v>0</v>
      </c>
      <c r="M52" s="41"/>
      <c r="N52" s="41"/>
      <c r="O52" s="46"/>
      <c r="P52" s="46"/>
      <c r="Q52" s="46"/>
      <c r="R52" s="48"/>
    </row>
    <row r="53" spans="4:18" ht="15.75" thickBot="1">
      <c r="D53" s="39"/>
      <c r="E53" s="26"/>
      <c r="F53" s="26"/>
      <c r="G53" s="23"/>
      <c r="H53" s="23"/>
      <c r="I53" s="23"/>
      <c r="J53" s="23"/>
      <c r="K53" s="23"/>
      <c r="L53" s="40">
        <v>1</v>
      </c>
      <c r="M53" s="41" t="s">
        <v>44</v>
      </c>
      <c r="N53" s="41"/>
      <c r="O53" s="46"/>
      <c r="P53" s="46"/>
      <c r="Q53" s="46"/>
      <c r="R53" s="48"/>
    </row>
    <row r="54" spans="4:18" ht="15.75" thickBot="1">
      <c r="D54" s="39"/>
      <c r="E54" s="39"/>
      <c r="M54" s="40" t="s">
        <v>45</v>
      </c>
      <c r="N54" s="22" t="s">
        <v>48</v>
      </c>
      <c r="O54" s="46"/>
      <c r="P54" s="46"/>
      <c r="Q54" s="46"/>
      <c r="R54" s="48"/>
    </row>
    <row r="55" spans="4:18" ht="15.75" thickBot="1">
      <c r="D55" s="39"/>
      <c r="E55" s="39"/>
      <c r="M55" s="23"/>
      <c r="N55" s="40" t="s">
        <v>49</v>
      </c>
      <c r="O55" s="46"/>
      <c r="P55" s="46"/>
      <c r="Q55" s="46"/>
      <c r="R55" s="48"/>
    </row>
    <row r="56" spans="4:18" ht="15.75" thickBot="1">
      <c r="D56" s="39"/>
      <c r="E56" s="39"/>
      <c r="M56" s="23"/>
      <c r="N56" s="27" t="s">
        <v>50</v>
      </c>
      <c r="O56" s="46"/>
      <c r="P56" s="46"/>
      <c r="Q56" s="46"/>
      <c r="R56" s="48"/>
    </row>
    <row r="57" spans="4:18" ht="15.75" thickBot="1">
      <c r="D57" s="39"/>
      <c r="E57" s="26"/>
      <c r="F57" s="27">
        <v>0.65</v>
      </c>
      <c r="G57" s="24">
        <v>0.914</v>
      </c>
      <c r="H57" s="24"/>
      <c r="I57" s="24"/>
      <c r="J57" s="24"/>
      <c r="K57" s="24"/>
      <c r="L57" s="24"/>
      <c r="O57" s="46"/>
      <c r="P57" s="46"/>
      <c r="Q57" s="46"/>
      <c r="R57" s="48"/>
    </row>
    <row r="58" spans="4:18" ht="15.75" thickBot="1">
      <c r="D58" s="39"/>
      <c r="E58" s="26"/>
      <c r="F58" s="23"/>
      <c r="G58" s="40">
        <v>0.086</v>
      </c>
      <c r="H58" s="41"/>
      <c r="I58" s="41"/>
      <c r="J58" s="41"/>
      <c r="K58" s="41"/>
      <c r="L58" s="41">
        <v>0</v>
      </c>
      <c r="M58" s="41"/>
      <c r="N58" s="41"/>
      <c r="O58" s="46"/>
      <c r="P58" s="46"/>
      <c r="Q58" s="46"/>
      <c r="R58" s="48"/>
    </row>
    <row r="59" spans="4:18" ht="15.75" thickBot="1">
      <c r="D59" s="39"/>
      <c r="E59" s="26"/>
      <c r="F59" s="23"/>
      <c r="G59" s="23"/>
      <c r="H59" s="23"/>
      <c r="I59" s="23"/>
      <c r="J59" s="23"/>
      <c r="K59" s="23"/>
      <c r="L59" s="40">
        <v>1</v>
      </c>
      <c r="M59" s="41" t="s">
        <v>44</v>
      </c>
      <c r="N59" s="41"/>
      <c r="O59" s="46"/>
      <c r="P59" s="46"/>
      <c r="Q59" s="46"/>
      <c r="R59" s="48"/>
    </row>
    <row r="60" spans="4:18" ht="15.75" thickBot="1">
      <c r="D60" s="39"/>
      <c r="E60" s="26"/>
      <c r="M60" s="40" t="s">
        <v>45</v>
      </c>
      <c r="N60" s="22" t="s">
        <v>48</v>
      </c>
      <c r="O60" s="46"/>
      <c r="P60" s="46"/>
      <c r="Q60" s="46"/>
      <c r="R60" s="48"/>
    </row>
    <row r="61" spans="4:18" ht="15.75" thickBot="1">
      <c r="D61" s="39"/>
      <c r="E61" s="26"/>
      <c r="M61" s="23"/>
      <c r="N61" s="40" t="s">
        <v>49</v>
      </c>
      <c r="O61" s="46"/>
      <c r="P61" s="46"/>
      <c r="Q61" s="46"/>
      <c r="R61" s="48"/>
    </row>
    <row r="62" spans="4:18" ht="15.75" thickBot="1">
      <c r="D62" s="39"/>
      <c r="E62" s="26"/>
      <c r="M62" s="23"/>
      <c r="N62" s="27" t="s">
        <v>50</v>
      </c>
      <c r="O62" s="46"/>
      <c r="P62" s="46"/>
      <c r="Q62" s="46"/>
      <c r="R62" s="48"/>
    </row>
    <row r="63" spans="4:18" ht="15.75" thickBot="1">
      <c r="D63" s="39"/>
      <c r="E63" s="27">
        <v>0.5</v>
      </c>
      <c r="F63" s="24">
        <v>0.35</v>
      </c>
      <c r="G63" s="24">
        <v>0.95</v>
      </c>
      <c r="H63" s="24"/>
      <c r="I63" s="24"/>
      <c r="J63" s="24"/>
      <c r="K63" s="24"/>
      <c r="L63" s="24"/>
      <c r="O63" s="46"/>
      <c r="P63" s="46"/>
      <c r="Q63" s="46"/>
      <c r="R63" s="48"/>
    </row>
    <row r="64" spans="4:18" ht="15.75" thickBot="1">
      <c r="D64" s="26"/>
      <c r="F64" s="26"/>
      <c r="G64" s="27">
        <v>0.05</v>
      </c>
      <c r="H64" s="24"/>
      <c r="I64" s="24"/>
      <c r="J64" s="24"/>
      <c r="K64" s="24"/>
      <c r="L64" s="23">
        <v>0</v>
      </c>
      <c r="M64" s="41"/>
      <c r="N64" s="41"/>
      <c r="O64" s="46"/>
      <c r="P64" s="46"/>
      <c r="Q64" s="46"/>
      <c r="R64" s="48"/>
    </row>
    <row r="65" spans="4:18" ht="15.75" thickBot="1">
      <c r="D65" s="26"/>
      <c r="F65" s="26"/>
      <c r="G65" s="23"/>
      <c r="H65" s="23"/>
      <c r="I65" s="23"/>
      <c r="J65" s="23"/>
      <c r="K65" s="23"/>
      <c r="L65" s="40">
        <v>1</v>
      </c>
      <c r="M65" s="41" t="s">
        <v>44</v>
      </c>
      <c r="N65" s="41"/>
      <c r="O65" s="46"/>
      <c r="P65" s="46"/>
      <c r="Q65" s="46"/>
      <c r="R65" s="48"/>
    </row>
    <row r="66" spans="4:18" ht="15.75" thickBot="1">
      <c r="D66" s="26"/>
      <c r="F66" s="26"/>
      <c r="M66" s="40" t="s">
        <v>45</v>
      </c>
      <c r="N66" s="22" t="s">
        <v>48</v>
      </c>
      <c r="O66" s="46"/>
      <c r="P66" s="46"/>
      <c r="Q66" s="46"/>
      <c r="R66" s="48"/>
    </row>
    <row r="67" spans="4:18" ht="15.75" thickBot="1">
      <c r="D67" s="26"/>
      <c r="F67" s="26"/>
      <c r="M67" s="23"/>
      <c r="N67" s="40" t="s">
        <v>49</v>
      </c>
      <c r="O67" s="46"/>
      <c r="P67" s="46"/>
      <c r="Q67" s="46"/>
      <c r="R67" s="48"/>
    </row>
    <row r="68" spans="4:18" ht="15.75" thickBot="1">
      <c r="D68" s="26"/>
      <c r="F68" s="26"/>
      <c r="M68" s="23"/>
      <c r="N68" s="27" t="s">
        <v>50</v>
      </c>
      <c r="O68" s="46"/>
      <c r="P68" s="46"/>
      <c r="Q68" s="46"/>
      <c r="R68" s="48"/>
    </row>
    <row r="69" spans="4:18" ht="15.75" thickBot="1">
      <c r="D69" s="26"/>
      <c r="F69" s="27">
        <v>0.65</v>
      </c>
      <c r="G69" s="23">
        <v>0.856</v>
      </c>
      <c r="H69" s="23"/>
      <c r="I69" s="23"/>
      <c r="J69" s="23"/>
      <c r="K69" s="23"/>
      <c r="L69" s="23"/>
      <c r="O69" s="46"/>
      <c r="P69" s="46"/>
      <c r="Q69" s="46"/>
      <c r="R69" s="48"/>
    </row>
    <row r="70" spans="4:18" ht="15.75" thickBot="1">
      <c r="D70" s="26"/>
      <c r="G70" s="40">
        <v>0.144</v>
      </c>
      <c r="H70" s="41">
        <v>0</v>
      </c>
      <c r="I70" s="41"/>
      <c r="J70" s="41"/>
      <c r="K70" s="41"/>
      <c r="L70" s="41"/>
      <c r="M70" s="41"/>
      <c r="N70" s="41"/>
      <c r="O70" s="46"/>
      <c r="P70" s="46"/>
      <c r="Q70" s="46"/>
      <c r="R70" s="48"/>
    </row>
    <row r="71" spans="4:18" ht="15.75" thickBot="1">
      <c r="D71" s="26"/>
      <c r="H71" s="27">
        <v>1</v>
      </c>
      <c r="I71" s="23">
        <v>0</v>
      </c>
      <c r="J71" s="23"/>
      <c r="K71" s="23"/>
      <c r="L71" s="23"/>
      <c r="M71" s="41"/>
      <c r="N71" s="41"/>
      <c r="O71" s="46"/>
      <c r="P71" s="46"/>
      <c r="Q71" s="46"/>
      <c r="R71" s="48"/>
    </row>
    <row r="72" spans="4:18" ht="15.75" thickBot="1">
      <c r="D72" s="26"/>
      <c r="I72" s="40">
        <v>1</v>
      </c>
      <c r="J72" s="41">
        <v>0.9</v>
      </c>
      <c r="K72" s="41">
        <v>0.89</v>
      </c>
      <c r="L72" s="41">
        <v>0</v>
      </c>
      <c r="O72" s="46"/>
      <c r="P72" s="46"/>
      <c r="Q72" s="46"/>
      <c r="R72" s="48"/>
    </row>
    <row r="73" spans="4:18" ht="15.75" thickBot="1">
      <c r="D73" s="26"/>
      <c r="J73" s="26"/>
      <c r="K73" s="26"/>
      <c r="L73" s="27">
        <v>1</v>
      </c>
      <c r="M73" s="41" t="s">
        <v>44</v>
      </c>
      <c r="N73" s="41"/>
      <c r="O73" s="46"/>
      <c r="P73" s="46"/>
      <c r="Q73" s="46"/>
      <c r="R73" s="48"/>
    </row>
    <row r="74" spans="4:18" ht="15.75" thickBot="1">
      <c r="D74" s="26"/>
      <c r="J74" s="39"/>
      <c r="M74" s="40" t="s">
        <v>45</v>
      </c>
      <c r="N74" s="22" t="s">
        <v>48</v>
      </c>
      <c r="O74" s="46"/>
      <c r="P74" s="46"/>
      <c r="Q74" s="46"/>
      <c r="R74" s="48"/>
    </row>
    <row r="75" spans="4:18" ht="15.75" thickBot="1">
      <c r="D75" s="26"/>
      <c r="J75" s="39"/>
      <c r="M75" s="23"/>
      <c r="N75" s="40" t="s">
        <v>49</v>
      </c>
      <c r="O75" s="46"/>
      <c r="P75" s="46"/>
      <c r="Q75" s="46"/>
      <c r="R75" s="48"/>
    </row>
    <row r="76" spans="4:18" ht="15.75" thickBot="1">
      <c r="D76" s="26"/>
      <c r="J76" s="39"/>
      <c r="M76" s="23"/>
      <c r="N76" s="27" t="s">
        <v>50</v>
      </c>
      <c r="O76" s="46"/>
      <c r="P76" s="46"/>
      <c r="Q76" s="46"/>
      <c r="R76" s="48"/>
    </row>
    <row r="77" spans="4:18" ht="15.75" thickBot="1">
      <c r="D77" s="26"/>
      <c r="J77" s="26"/>
      <c r="K77" s="27">
        <v>0.11</v>
      </c>
      <c r="L77" s="23">
        <v>0</v>
      </c>
      <c r="O77" s="46"/>
      <c r="P77" s="46"/>
      <c r="Q77" s="46"/>
      <c r="R77" s="48"/>
    </row>
    <row r="78" spans="4:18" ht="15.75" thickBot="1">
      <c r="D78" s="26"/>
      <c r="H78" s="23"/>
      <c r="J78" s="26"/>
      <c r="K78" s="23"/>
      <c r="L78" s="40">
        <v>1</v>
      </c>
      <c r="M78" s="41" t="s">
        <v>44</v>
      </c>
      <c r="N78" s="41"/>
      <c r="O78" s="46"/>
      <c r="P78" s="46"/>
      <c r="Q78" s="46"/>
      <c r="R78" s="48"/>
    </row>
    <row r="79" spans="4:18" ht="15.75" thickBot="1">
      <c r="D79" s="26"/>
      <c r="J79" s="26"/>
      <c r="M79" s="40" t="s">
        <v>45</v>
      </c>
      <c r="N79" s="22" t="s">
        <v>48</v>
      </c>
      <c r="O79" s="46"/>
      <c r="P79" s="46"/>
      <c r="Q79" s="46"/>
      <c r="R79" s="48"/>
    </row>
    <row r="80" spans="4:18" ht="15.75" thickBot="1">
      <c r="D80" s="26"/>
      <c r="J80" s="26"/>
      <c r="M80" s="23"/>
      <c r="N80" s="40" t="s">
        <v>49</v>
      </c>
      <c r="O80" s="46"/>
      <c r="P80" s="46"/>
      <c r="Q80" s="46"/>
      <c r="R80" s="48"/>
    </row>
    <row r="81" spans="4:18" ht="15.75" thickBot="1">
      <c r="D81" s="26"/>
      <c r="J81" s="26"/>
      <c r="M81" s="23"/>
      <c r="N81" s="27" t="s">
        <v>50</v>
      </c>
      <c r="O81" s="46"/>
      <c r="P81" s="46"/>
      <c r="Q81" s="46"/>
      <c r="R81" s="48"/>
    </row>
    <row r="82" spans="4:18" ht="15.75" thickBot="1">
      <c r="D82" s="26"/>
      <c r="J82" s="27">
        <v>0.1</v>
      </c>
      <c r="K82" s="23">
        <v>0</v>
      </c>
      <c r="L82" s="23"/>
      <c r="O82" s="46"/>
      <c r="P82" s="46"/>
      <c r="Q82" s="46"/>
      <c r="R82" s="48"/>
    </row>
    <row r="83" spans="4:18" ht="15.75" thickBot="1">
      <c r="D83" s="26"/>
      <c r="K83" s="40">
        <v>1</v>
      </c>
      <c r="L83" s="41">
        <v>0</v>
      </c>
      <c r="M83" s="41"/>
      <c r="N83" s="41"/>
      <c r="O83" s="46"/>
      <c r="P83" s="46"/>
      <c r="Q83" s="46"/>
      <c r="R83" s="48"/>
    </row>
    <row r="84" spans="4:18" ht="15.75" thickBot="1">
      <c r="D84" s="26"/>
      <c r="H84" s="23"/>
      <c r="L84" s="27">
        <v>1</v>
      </c>
      <c r="M84" s="41" t="s">
        <v>44</v>
      </c>
      <c r="N84" s="41"/>
      <c r="O84" s="46"/>
      <c r="P84" s="46"/>
      <c r="Q84" s="46"/>
      <c r="R84" s="48"/>
    </row>
    <row r="85" spans="4:18" ht="15.75" thickBot="1">
      <c r="D85" s="26"/>
      <c r="M85" s="40" t="s">
        <v>45</v>
      </c>
      <c r="N85" s="22" t="s">
        <v>48</v>
      </c>
      <c r="O85" s="46"/>
      <c r="P85" s="46"/>
      <c r="Q85" s="46"/>
      <c r="R85" s="48"/>
    </row>
    <row r="86" spans="4:18" ht="15.75" thickBot="1">
      <c r="D86" s="26"/>
      <c r="M86" s="23"/>
      <c r="N86" s="40" t="s">
        <v>49</v>
      </c>
      <c r="O86" s="46"/>
      <c r="P86" s="46"/>
      <c r="Q86" s="46"/>
      <c r="R86" s="48"/>
    </row>
    <row r="87" spans="4:17" ht="15.75" thickBot="1">
      <c r="D87" s="26"/>
      <c r="M87" s="23"/>
      <c r="N87" s="27" t="s">
        <v>50</v>
      </c>
      <c r="O87" s="46"/>
      <c r="P87" s="46"/>
      <c r="Q87" s="46"/>
    </row>
    <row r="88" spans="4:17" ht="15.75" thickBot="1">
      <c r="D88" s="50" t="s">
        <v>53</v>
      </c>
      <c r="E88" s="23">
        <v>0.5</v>
      </c>
      <c r="F88" s="23">
        <v>0.35</v>
      </c>
      <c r="G88" s="23">
        <v>0.95</v>
      </c>
      <c r="H88" s="23"/>
      <c r="I88" s="23"/>
      <c r="J88" s="23"/>
      <c r="K88" s="23"/>
      <c r="L88" s="23"/>
      <c r="M88" s="23"/>
      <c r="N88" s="23"/>
      <c r="O88" s="46"/>
      <c r="P88" s="46"/>
      <c r="Q88" s="46"/>
    </row>
    <row r="89" spans="3:17" ht="15.75" thickBot="1">
      <c r="C89" s="22" t="s">
        <v>38</v>
      </c>
      <c r="D89" s="51"/>
      <c r="E89" s="25"/>
      <c r="F89" s="25"/>
      <c r="G89" s="40">
        <v>0.05</v>
      </c>
      <c r="H89" s="41"/>
      <c r="I89" s="41"/>
      <c r="J89" s="41"/>
      <c r="K89" s="41"/>
      <c r="L89" s="41">
        <v>0</v>
      </c>
      <c r="M89" s="41"/>
      <c r="N89" s="41"/>
      <c r="O89" s="46"/>
      <c r="P89" s="46"/>
      <c r="Q89" s="46"/>
    </row>
    <row r="90" spans="2:17" ht="15.75" thickBot="1">
      <c r="B90" s="22" t="s">
        <v>39</v>
      </c>
      <c r="C90" s="25"/>
      <c r="D90" s="19"/>
      <c r="E90" s="26"/>
      <c r="F90" s="26"/>
      <c r="G90" s="23"/>
      <c r="H90" s="23"/>
      <c r="I90" s="23"/>
      <c r="J90" s="23"/>
      <c r="K90" s="23"/>
      <c r="L90" s="40">
        <v>1</v>
      </c>
      <c r="M90" s="41" t="s">
        <v>44</v>
      </c>
      <c r="N90" s="41"/>
      <c r="O90" s="23"/>
      <c r="P90" s="23"/>
      <c r="Q90" s="23"/>
    </row>
    <row r="91" spans="5:17" ht="15.75" thickBot="1">
      <c r="E91" s="39"/>
      <c r="M91" s="40" t="s">
        <v>45</v>
      </c>
      <c r="N91" s="22" t="s">
        <v>48</v>
      </c>
      <c r="O91" s="37"/>
      <c r="P91" s="37"/>
      <c r="Q91" s="37"/>
    </row>
    <row r="92" spans="5:17" ht="15.75" thickBot="1">
      <c r="E92" s="39"/>
      <c r="M92" s="23"/>
      <c r="N92" s="40" t="s">
        <v>49</v>
      </c>
      <c r="O92" s="22"/>
      <c r="P92" s="22"/>
      <c r="Q92" s="22"/>
    </row>
    <row r="93" spans="5:17" ht="15.75" thickBot="1">
      <c r="E93" s="39"/>
      <c r="M93" s="23"/>
      <c r="N93" s="27" t="s">
        <v>50</v>
      </c>
      <c r="O93" s="22"/>
      <c r="P93" s="22"/>
      <c r="Q93" s="22"/>
    </row>
    <row r="94" spans="5:17" ht="15.75" thickBot="1">
      <c r="E94" s="26"/>
      <c r="F94" s="27">
        <v>0.65</v>
      </c>
      <c r="G94" s="24">
        <v>0.914</v>
      </c>
      <c r="H94" s="24"/>
      <c r="I94" s="24"/>
      <c r="J94" s="24"/>
      <c r="K94" s="24"/>
      <c r="L94" s="24"/>
      <c r="O94" s="22"/>
      <c r="P94" s="22"/>
      <c r="Q94" s="22"/>
    </row>
    <row r="95" spans="5:17" ht="15.75" thickBot="1">
      <c r="E95" s="26"/>
      <c r="F95" s="23"/>
      <c r="G95" s="40">
        <v>0.086</v>
      </c>
      <c r="H95" s="41"/>
      <c r="I95" s="41"/>
      <c r="J95" s="41"/>
      <c r="K95" s="41"/>
      <c r="L95" s="41">
        <v>0</v>
      </c>
      <c r="M95" s="41"/>
      <c r="N95" s="41"/>
      <c r="O95" s="22"/>
      <c r="P95" s="22"/>
      <c r="Q95" s="22"/>
    </row>
    <row r="96" spans="5:17" ht="15.75" thickBot="1">
      <c r="E96" s="26"/>
      <c r="F96" s="23"/>
      <c r="G96" s="23"/>
      <c r="H96" s="23"/>
      <c r="I96" s="23"/>
      <c r="J96" s="23"/>
      <c r="K96" s="23"/>
      <c r="L96" s="40">
        <v>1</v>
      </c>
      <c r="M96" s="41" t="s">
        <v>44</v>
      </c>
      <c r="N96" s="41"/>
      <c r="O96" s="22"/>
      <c r="P96" s="22"/>
      <c r="Q96" s="22"/>
    </row>
    <row r="97" spans="5:17" ht="15.75" thickBot="1">
      <c r="E97" s="26"/>
      <c r="M97" s="40" t="s">
        <v>45</v>
      </c>
      <c r="N97" s="22" t="s">
        <v>48</v>
      </c>
      <c r="O97" s="22"/>
      <c r="P97" s="22"/>
      <c r="Q97" s="22"/>
    </row>
    <row r="98" spans="5:17" ht="15.75" thickBot="1">
      <c r="E98" s="26"/>
      <c r="M98" s="23"/>
      <c r="N98" s="40" t="s">
        <v>49</v>
      </c>
      <c r="O98" s="22"/>
      <c r="P98" s="22"/>
      <c r="Q98" s="22"/>
    </row>
    <row r="99" spans="5:17" ht="15.75" thickBot="1">
      <c r="E99" s="26"/>
      <c r="M99" s="23"/>
      <c r="N99" s="27" t="s">
        <v>50</v>
      </c>
      <c r="O99" s="22"/>
      <c r="P99" s="22"/>
      <c r="Q99" s="22"/>
    </row>
    <row r="100" spans="5:17" ht="15.75" thickBot="1">
      <c r="E100" s="27">
        <v>0.5</v>
      </c>
      <c r="F100" s="24">
        <v>0.35</v>
      </c>
      <c r="G100" s="24">
        <v>0.95</v>
      </c>
      <c r="H100" s="24"/>
      <c r="I100" s="24"/>
      <c r="J100" s="24"/>
      <c r="K100" s="24"/>
      <c r="L100" s="24"/>
      <c r="O100" s="22"/>
      <c r="P100" s="22"/>
      <c r="Q100" s="22"/>
    </row>
    <row r="101" spans="6:17" ht="15.75" thickBot="1">
      <c r="F101" s="26"/>
      <c r="G101" s="27">
        <v>0.05</v>
      </c>
      <c r="H101" s="24"/>
      <c r="I101" s="24"/>
      <c r="J101" s="24"/>
      <c r="K101" s="24"/>
      <c r="L101" s="23">
        <v>0</v>
      </c>
      <c r="M101" s="41"/>
      <c r="N101" s="41"/>
      <c r="O101" s="22"/>
      <c r="P101" s="22"/>
      <c r="Q101" s="22"/>
    </row>
    <row r="102" spans="6:17" ht="15.75" thickBot="1">
      <c r="F102" s="26"/>
      <c r="G102" s="23"/>
      <c r="H102" s="23"/>
      <c r="I102" s="23"/>
      <c r="J102" s="23"/>
      <c r="K102" s="23"/>
      <c r="L102" s="40">
        <v>1</v>
      </c>
      <c r="M102" s="41" t="s">
        <v>44</v>
      </c>
      <c r="N102" s="41"/>
      <c r="O102" s="22"/>
      <c r="P102" s="22"/>
      <c r="Q102" s="22"/>
    </row>
    <row r="103" spans="6:17" ht="15.75" thickBot="1">
      <c r="F103" s="26"/>
      <c r="M103" s="40" t="s">
        <v>45</v>
      </c>
      <c r="N103" s="22" t="s">
        <v>48</v>
      </c>
      <c r="O103" s="22"/>
      <c r="P103" s="22"/>
      <c r="Q103" s="22"/>
    </row>
    <row r="104" spans="6:17" ht="15.75" thickBot="1">
      <c r="F104" s="26"/>
      <c r="M104" s="23"/>
      <c r="N104" s="40" t="s">
        <v>49</v>
      </c>
      <c r="O104" s="22"/>
      <c r="P104" s="22"/>
      <c r="Q104" s="22"/>
    </row>
    <row r="105" spans="6:17" ht="15.75" thickBot="1">
      <c r="F105" s="26"/>
      <c r="M105" s="23"/>
      <c r="N105" s="27" t="s">
        <v>50</v>
      </c>
      <c r="O105" s="22"/>
      <c r="P105" s="22"/>
      <c r="Q105" s="22"/>
    </row>
    <row r="106" spans="6:17" ht="15.75" thickBot="1">
      <c r="F106" s="27">
        <v>0.65</v>
      </c>
      <c r="G106" s="23">
        <v>0.856</v>
      </c>
      <c r="H106" s="23"/>
      <c r="I106" s="23"/>
      <c r="J106" s="23"/>
      <c r="K106" s="23"/>
      <c r="L106" s="23"/>
      <c r="O106" s="22"/>
      <c r="P106" s="22"/>
      <c r="Q106" s="22"/>
    </row>
    <row r="107" spans="7:17" ht="15.75" thickBot="1">
      <c r="G107" s="40">
        <v>0.144</v>
      </c>
      <c r="H107" s="41">
        <v>0</v>
      </c>
      <c r="I107" s="41"/>
      <c r="J107" s="41"/>
      <c r="K107" s="41"/>
      <c r="L107" s="41"/>
      <c r="M107" s="41"/>
      <c r="N107" s="41"/>
      <c r="O107" s="22"/>
      <c r="P107" s="22"/>
      <c r="Q107" s="22"/>
    </row>
    <row r="108" spans="8:17" ht="15.75" thickBot="1">
      <c r="H108" s="27">
        <v>1</v>
      </c>
      <c r="I108" s="23">
        <v>0</v>
      </c>
      <c r="J108" s="23"/>
      <c r="K108" s="23"/>
      <c r="L108" s="23"/>
      <c r="M108" s="41"/>
      <c r="N108" s="41"/>
      <c r="O108" s="22"/>
      <c r="P108" s="22"/>
      <c r="Q108" s="22"/>
    </row>
    <row r="109" spans="9:17" ht="15.75" thickBot="1">
      <c r="I109" s="40">
        <v>1</v>
      </c>
      <c r="J109" s="41">
        <v>0.9</v>
      </c>
      <c r="K109" s="41">
        <v>0.89</v>
      </c>
      <c r="L109" s="41">
        <v>0</v>
      </c>
      <c r="O109" s="22"/>
      <c r="P109" s="22"/>
      <c r="Q109" s="22"/>
    </row>
    <row r="110" spans="10:17" ht="15.75" thickBot="1">
      <c r="J110" s="26"/>
      <c r="K110" s="26"/>
      <c r="L110" s="27">
        <v>1</v>
      </c>
      <c r="M110" s="41" t="s">
        <v>44</v>
      </c>
      <c r="N110" s="41"/>
      <c r="O110" s="22"/>
      <c r="P110" s="22"/>
      <c r="Q110" s="22"/>
    </row>
    <row r="111" spans="10:17" ht="15.75" thickBot="1">
      <c r="J111" s="39"/>
      <c r="M111" s="40" t="s">
        <v>45</v>
      </c>
      <c r="N111" s="22" t="s">
        <v>48</v>
      </c>
      <c r="O111" s="22"/>
      <c r="P111" s="22"/>
      <c r="Q111" s="22"/>
    </row>
    <row r="112" spans="10:17" ht="15.75" thickBot="1">
      <c r="J112" s="39"/>
      <c r="M112" s="23"/>
      <c r="N112" s="40" t="s">
        <v>49</v>
      </c>
      <c r="O112" s="22"/>
      <c r="P112" s="22"/>
      <c r="Q112" s="22"/>
    </row>
    <row r="113" spans="10:17" ht="15.75" thickBot="1">
      <c r="J113" s="39"/>
      <c r="M113" s="23"/>
      <c r="N113" s="27" t="s">
        <v>50</v>
      </c>
      <c r="O113" s="22"/>
      <c r="P113" s="22"/>
      <c r="Q113" s="22"/>
    </row>
    <row r="114" spans="10:17" ht="15.75" thickBot="1">
      <c r="J114" s="26"/>
      <c r="K114" s="27">
        <v>0.11</v>
      </c>
      <c r="L114" s="23">
        <v>0</v>
      </c>
      <c r="O114" s="22"/>
      <c r="P114" s="22"/>
      <c r="Q114" s="22"/>
    </row>
    <row r="115" spans="8:17" ht="15.75" thickBot="1">
      <c r="H115" s="23"/>
      <c r="J115" s="26"/>
      <c r="K115" s="23"/>
      <c r="L115" s="40">
        <v>1</v>
      </c>
      <c r="M115" s="41" t="s">
        <v>44</v>
      </c>
      <c r="N115" s="41"/>
      <c r="O115" s="22"/>
      <c r="P115" s="22"/>
      <c r="Q115" s="22"/>
    </row>
    <row r="116" spans="10:17" ht="15.75" thickBot="1">
      <c r="J116" s="26"/>
      <c r="M116" s="40" t="s">
        <v>45</v>
      </c>
      <c r="N116" s="22" t="s">
        <v>48</v>
      </c>
      <c r="O116" s="22"/>
      <c r="P116" s="22"/>
      <c r="Q116" s="22"/>
    </row>
    <row r="117" spans="10:17" ht="15.75" thickBot="1">
      <c r="J117" s="26"/>
      <c r="M117" s="23"/>
      <c r="N117" s="40" t="s">
        <v>49</v>
      </c>
      <c r="O117" s="22"/>
      <c r="P117" s="22"/>
      <c r="Q117" s="22"/>
    </row>
    <row r="118" spans="10:17" ht="15.75" thickBot="1">
      <c r="J118" s="26"/>
      <c r="M118" s="23"/>
      <c r="N118" s="27" t="s">
        <v>50</v>
      </c>
      <c r="O118" s="22"/>
      <c r="P118" s="22"/>
      <c r="Q118" s="22"/>
    </row>
    <row r="119" spans="10:17" ht="15.75" thickBot="1">
      <c r="J119" s="27">
        <v>0.1</v>
      </c>
      <c r="K119" s="23">
        <v>0</v>
      </c>
      <c r="L119" s="23"/>
      <c r="O119" s="22"/>
      <c r="P119" s="22"/>
      <c r="Q119" s="22"/>
    </row>
    <row r="120" spans="11:17" ht="15.75" thickBot="1">
      <c r="K120" s="40">
        <v>1</v>
      </c>
      <c r="L120" s="41">
        <v>0</v>
      </c>
      <c r="M120" s="41"/>
      <c r="N120" s="41"/>
      <c r="O120" s="22"/>
      <c r="P120" s="22"/>
      <c r="Q120" s="22"/>
    </row>
    <row r="121" spans="8:17" ht="15.75" thickBot="1">
      <c r="H121" s="23"/>
      <c r="L121" s="27">
        <v>1</v>
      </c>
      <c r="M121" s="41" t="s">
        <v>44</v>
      </c>
      <c r="N121" s="41"/>
      <c r="O121" s="22"/>
      <c r="P121" s="22"/>
      <c r="Q121" s="22"/>
    </row>
    <row r="122" spans="13:17" ht="15.75" thickBot="1">
      <c r="M122" s="40" t="s">
        <v>45</v>
      </c>
      <c r="N122" s="22" t="s">
        <v>48</v>
      </c>
      <c r="O122" s="22"/>
      <c r="P122" s="22"/>
      <c r="Q122" s="22"/>
    </row>
    <row r="123" spans="13:17" ht="15.75" thickBot="1">
      <c r="M123" s="23"/>
      <c r="N123" s="40" t="s">
        <v>49</v>
      </c>
      <c r="O123" s="22"/>
      <c r="P123" s="22"/>
      <c r="Q123" s="22"/>
    </row>
    <row r="124" spans="13:17" ht="15.75" thickBot="1">
      <c r="M124" s="23"/>
      <c r="N124" s="27" t="s">
        <v>50</v>
      </c>
      <c r="O124" s="22"/>
      <c r="P124" s="22"/>
      <c r="Q124" s="22"/>
    </row>
    <row r="125" spans="15:17" ht="15">
      <c r="O125" s="22"/>
      <c r="P125" s="22"/>
      <c r="Q125" s="22"/>
    </row>
    <row r="126" spans="15:17" ht="15">
      <c r="O126" s="36" t="s">
        <v>29</v>
      </c>
      <c r="P126" s="36"/>
      <c r="Q126" s="33">
        <f>SUM(Q8:Q125)</f>
        <v>0</v>
      </c>
    </row>
    <row r="127" spans="2:17" ht="15">
      <c r="B127" s="82" t="s">
        <v>37</v>
      </c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</row>
    <row r="128" spans="15:17" ht="15">
      <c r="O128" s="22"/>
      <c r="P128" s="22"/>
      <c r="Q128" s="22"/>
    </row>
    <row r="129" spans="15:17" ht="15">
      <c r="O129" s="22"/>
      <c r="P129" s="22"/>
      <c r="Q129" s="22"/>
    </row>
    <row r="130" spans="15:17" ht="15">
      <c r="O130" s="22"/>
      <c r="P130" s="22"/>
      <c r="Q130" s="22"/>
    </row>
    <row r="131" spans="15:17" ht="15">
      <c r="O131" s="22"/>
      <c r="P131" s="22"/>
      <c r="Q131" s="22"/>
    </row>
    <row r="132" spans="15:17" ht="15">
      <c r="O132" s="22"/>
      <c r="P132" s="22"/>
      <c r="Q132" s="22"/>
    </row>
    <row r="133" spans="15:17" ht="15">
      <c r="O133" s="22"/>
      <c r="P133" s="22"/>
      <c r="Q133" s="22"/>
    </row>
    <row r="134" spans="15:17" ht="15">
      <c r="O134" s="22"/>
      <c r="P134" s="22"/>
      <c r="Q134" s="22"/>
    </row>
    <row r="135" spans="15:17" ht="15">
      <c r="O135" s="22"/>
      <c r="P135" s="22"/>
      <c r="Q135" s="22"/>
    </row>
    <row r="136" spans="3:17" ht="15"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22"/>
      <c r="P136" s="22"/>
      <c r="Q136" s="22"/>
    </row>
    <row r="137" spans="15:17" ht="15">
      <c r="O137" s="22"/>
      <c r="P137" s="22"/>
      <c r="Q137" s="22"/>
    </row>
    <row r="138" spans="15:17" ht="15">
      <c r="O138" s="22"/>
      <c r="P138" s="22"/>
      <c r="Q138" s="22"/>
    </row>
    <row r="139" spans="15:17" ht="15">
      <c r="O139" s="22"/>
      <c r="P139" s="22"/>
      <c r="Q139" s="22"/>
    </row>
    <row r="140" spans="15:17" ht="15">
      <c r="O140" s="22"/>
      <c r="P140" s="22"/>
      <c r="Q140" s="22"/>
    </row>
    <row r="141" spans="15:17" ht="15">
      <c r="O141" s="22"/>
      <c r="P141" s="22"/>
      <c r="Q141" s="22"/>
    </row>
    <row r="142" spans="15:17" ht="15">
      <c r="O142" s="22"/>
      <c r="P142" s="22"/>
      <c r="Q142" s="22"/>
    </row>
    <row r="143" spans="15:17" ht="15">
      <c r="O143" s="22"/>
      <c r="P143" s="22"/>
      <c r="Q143" s="22"/>
    </row>
    <row r="144" spans="15:17" ht="15">
      <c r="O144" s="22"/>
      <c r="P144" s="22"/>
      <c r="Q144" s="22"/>
    </row>
    <row r="145" spans="15:17" ht="15">
      <c r="O145" s="22"/>
      <c r="P145" s="22"/>
      <c r="Q145" s="22"/>
    </row>
    <row r="146" spans="15:17" ht="15">
      <c r="O146" s="22"/>
      <c r="P146" s="22"/>
      <c r="Q146" s="22"/>
    </row>
    <row r="147" spans="15:17" ht="15">
      <c r="O147" s="22"/>
      <c r="P147" s="22"/>
      <c r="Q147" s="22"/>
    </row>
    <row r="148" spans="15:17" ht="15">
      <c r="O148" s="22"/>
      <c r="P148" s="22"/>
      <c r="Q148" s="22"/>
    </row>
    <row r="149" spans="15:17" ht="15">
      <c r="O149" s="22"/>
      <c r="P149" s="22"/>
      <c r="Q149" s="22"/>
    </row>
    <row r="150" spans="15:17" ht="15">
      <c r="O150" s="22"/>
      <c r="P150" s="22"/>
      <c r="Q150" s="22"/>
    </row>
    <row r="151" spans="15:17" ht="15">
      <c r="O151" s="22"/>
      <c r="P151" s="22"/>
      <c r="Q151" s="22"/>
    </row>
    <row r="152" spans="15:17" ht="15">
      <c r="O152" s="22"/>
      <c r="P152" s="22"/>
      <c r="Q152" s="22"/>
    </row>
    <row r="153" spans="15:17" ht="15">
      <c r="O153" s="22"/>
      <c r="P153" s="22"/>
      <c r="Q153" s="22"/>
    </row>
    <row r="154" spans="15:17" ht="15">
      <c r="O154" s="22"/>
      <c r="P154" s="22"/>
      <c r="Q154" s="22"/>
    </row>
    <row r="155" spans="15:17" ht="15">
      <c r="O155" s="22"/>
      <c r="P155" s="22"/>
      <c r="Q155" s="22"/>
    </row>
    <row r="156" spans="15:17" ht="15">
      <c r="O156" s="22"/>
      <c r="P156" s="22"/>
      <c r="Q156" s="22"/>
    </row>
    <row r="157" spans="15:17" ht="15">
      <c r="O157" s="22"/>
      <c r="P157" s="22"/>
      <c r="Q157" s="22"/>
    </row>
    <row r="158" spans="15:17" ht="15">
      <c r="O158" s="22"/>
      <c r="P158" s="22"/>
      <c r="Q158" s="22"/>
    </row>
    <row r="159" spans="15:17" ht="15">
      <c r="O159" s="22"/>
      <c r="P159" s="22"/>
      <c r="Q159" s="22"/>
    </row>
    <row r="160" spans="15:17" ht="15">
      <c r="O160" s="22"/>
      <c r="P160" s="22"/>
      <c r="Q160" s="22"/>
    </row>
    <row r="161" spans="15:17" ht="15">
      <c r="O161" s="22"/>
      <c r="P161" s="22"/>
      <c r="Q161" s="22"/>
    </row>
    <row r="162" spans="15:17" ht="15">
      <c r="O162" s="22"/>
      <c r="P162" s="22"/>
      <c r="Q162" s="22"/>
    </row>
    <row r="163" spans="15:17" ht="15">
      <c r="O163" s="22"/>
      <c r="P163" s="22"/>
      <c r="Q163" s="22"/>
    </row>
    <row r="164" spans="15:17" ht="15">
      <c r="O164" s="22"/>
      <c r="P164" s="22"/>
      <c r="Q164" s="22"/>
    </row>
    <row r="165" spans="15:17" ht="15">
      <c r="O165" s="22"/>
      <c r="P165" s="22"/>
      <c r="Q165" s="22"/>
    </row>
    <row r="166" spans="15:17" ht="15">
      <c r="O166" s="22"/>
      <c r="P166" s="22"/>
      <c r="Q166" s="22"/>
    </row>
    <row r="167" spans="15:17" ht="15">
      <c r="O167" s="22"/>
      <c r="P167" s="22"/>
      <c r="Q167" s="22"/>
    </row>
    <row r="168" spans="15:17" ht="15">
      <c r="O168" s="22"/>
      <c r="P168" s="22"/>
      <c r="Q168" s="22"/>
    </row>
    <row r="169" spans="15:17" ht="15">
      <c r="O169" s="22"/>
      <c r="P169" s="22"/>
      <c r="Q169" s="22"/>
    </row>
    <row r="170" spans="15:17" ht="15">
      <c r="O170" s="22"/>
      <c r="P170" s="22"/>
      <c r="Q170" s="22"/>
    </row>
    <row r="171" spans="15:17" ht="15">
      <c r="O171" s="22"/>
      <c r="P171" s="22"/>
      <c r="Q171" s="22"/>
    </row>
    <row r="172" spans="15:17" ht="15">
      <c r="O172" s="22"/>
      <c r="P172" s="22"/>
      <c r="Q172" s="22"/>
    </row>
    <row r="173" spans="15:17" ht="15">
      <c r="O173" s="22"/>
      <c r="P173" s="22"/>
      <c r="Q173" s="22"/>
    </row>
    <row r="174" spans="15:17" ht="15">
      <c r="O174" s="22"/>
      <c r="P174" s="22"/>
      <c r="Q174" s="22"/>
    </row>
    <row r="175" spans="15:17" ht="15">
      <c r="O175" s="22"/>
      <c r="P175" s="22"/>
      <c r="Q175" s="22"/>
    </row>
    <row r="176" spans="15:17" ht="15">
      <c r="O176" s="22"/>
      <c r="P176" s="22"/>
      <c r="Q176" s="22"/>
    </row>
    <row r="177" spans="15:17" ht="15">
      <c r="O177" s="22"/>
      <c r="P177" s="22"/>
      <c r="Q177" s="22"/>
    </row>
    <row r="178" spans="15:17" ht="15">
      <c r="O178" s="22"/>
      <c r="P178" s="22"/>
      <c r="Q178" s="22"/>
    </row>
    <row r="179" spans="15:17" ht="15">
      <c r="O179" s="22"/>
      <c r="P179" s="22"/>
      <c r="Q179" s="22"/>
    </row>
    <row r="180" spans="15:17" ht="15">
      <c r="O180" s="22"/>
      <c r="P180" s="22"/>
      <c r="Q180" s="22"/>
    </row>
    <row r="181" spans="15:17" ht="15">
      <c r="O181" s="22"/>
      <c r="P181" s="22"/>
      <c r="Q181" s="22"/>
    </row>
    <row r="182" spans="15:17" ht="15">
      <c r="O182" s="22"/>
      <c r="P182" s="22"/>
      <c r="Q182" s="22"/>
    </row>
    <row r="183" spans="15:17" ht="15">
      <c r="O183" s="22"/>
      <c r="P183" s="22"/>
      <c r="Q183" s="22"/>
    </row>
    <row r="184" spans="15:17" ht="15">
      <c r="O184" s="22"/>
      <c r="P184" s="22"/>
      <c r="Q184" s="22"/>
    </row>
    <row r="185" spans="15:17" ht="15">
      <c r="O185" s="22"/>
      <c r="P185" s="22"/>
      <c r="Q185" s="22"/>
    </row>
    <row r="186" spans="15:17" ht="15">
      <c r="O186" s="22"/>
      <c r="P186" s="22"/>
      <c r="Q186" s="22"/>
    </row>
    <row r="187" spans="15:17" ht="15">
      <c r="O187" s="22"/>
      <c r="P187" s="22"/>
      <c r="Q187" s="22"/>
    </row>
    <row r="188" spans="15:17" ht="15">
      <c r="O188" s="22"/>
      <c r="P188" s="22"/>
      <c r="Q188" s="22"/>
    </row>
    <row r="189" spans="15:17" ht="15">
      <c r="O189" s="22"/>
      <c r="P189" s="22"/>
      <c r="Q189" s="22"/>
    </row>
    <row r="190" spans="15:17" ht="15">
      <c r="O190" s="22"/>
      <c r="P190" s="22"/>
      <c r="Q190" s="22"/>
    </row>
    <row r="191" spans="15:17" ht="15">
      <c r="O191" s="22"/>
      <c r="P191" s="22"/>
      <c r="Q191" s="22"/>
    </row>
    <row r="192" spans="15:17" ht="15">
      <c r="O192" s="22"/>
      <c r="P192" s="22"/>
      <c r="Q192" s="22"/>
    </row>
    <row r="193" spans="15:17" ht="15">
      <c r="O193" s="22"/>
      <c r="P193" s="22"/>
      <c r="Q193" s="22"/>
    </row>
    <row r="194" spans="15:17" ht="15">
      <c r="O194" s="22"/>
      <c r="P194" s="22"/>
      <c r="Q194" s="22"/>
    </row>
    <row r="195" spans="15:17" ht="15">
      <c r="O195" s="22"/>
      <c r="P195" s="22"/>
      <c r="Q195" s="22"/>
    </row>
    <row r="196" spans="15:17" ht="15">
      <c r="O196" s="22"/>
      <c r="P196" s="22"/>
      <c r="Q196" s="22"/>
    </row>
    <row r="197" spans="15:17" ht="15">
      <c r="O197" s="22"/>
      <c r="P197" s="22"/>
      <c r="Q197" s="22"/>
    </row>
    <row r="198" spans="15:17" ht="15">
      <c r="O198" s="22"/>
      <c r="P198" s="22"/>
      <c r="Q198" s="22"/>
    </row>
    <row r="199" spans="15:17" ht="15">
      <c r="O199" s="22"/>
      <c r="P199" s="22"/>
      <c r="Q199" s="22"/>
    </row>
    <row r="200" spans="15:17" ht="15">
      <c r="O200" s="22"/>
      <c r="P200" s="22"/>
      <c r="Q200" s="22"/>
    </row>
    <row r="201" spans="15:17" ht="15">
      <c r="O201" s="22"/>
      <c r="P201" s="22"/>
      <c r="Q201" s="22"/>
    </row>
    <row r="202" spans="15:17" ht="15">
      <c r="O202" s="22"/>
      <c r="P202" s="22"/>
      <c r="Q202" s="22"/>
    </row>
    <row r="203" spans="15:17" ht="15">
      <c r="O203" s="22"/>
      <c r="P203" s="22"/>
      <c r="Q203" s="22"/>
    </row>
    <row r="204" spans="15:17" ht="15">
      <c r="O204" s="22"/>
      <c r="P204" s="22"/>
      <c r="Q204" s="22"/>
    </row>
    <row r="205" spans="15:17" ht="15">
      <c r="O205" s="22"/>
      <c r="P205" s="22"/>
      <c r="Q205" s="22"/>
    </row>
    <row r="206" spans="15:17" ht="15">
      <c r="O206" s="22"/>
      <c r="P206" s="22"/>
      <c r="Q206" s="22"/>
    </row>
    <row r="207" spans="15:17" ht="15">
      <c r="O207" s="22"/>
      <c r="P207" s="22"/>
      <c r="Q207" s="22"/>
    </row>
    <row r="208" spans="15:17" ht="15">
      <c r="O208" s="22"/>
      <c r="P208" s="22"/>
      <c r="Q208" s="22"/>
    </row>
    <row r="209" spans="15:17" ht="15">
      <c r="O209" s="22"/>
      <c r="P209" s="22"/>
      <c r="Q209" s="22"/>
    </row>
    <row r="210" spans="15:17" ht="15">
      <c r="O210" s="22"/>
      <c r="P210" s="22"/>
      <c r="Q210" s="22"/>
    </row>
    <row r="211" spans="15:17" ht="15">
      <c r="O211" s="22"/>
      <c r="P211" s="22"/>
      <c r="Q211" s="22"/>
    </row>
    <row r="212" spans="15:17" ht="15">
      <c r="O212" s="22"/>
      <c r="P212" s="22"/>
      <c r="Q212" s="22"/>
    </row>
    <row r="213" spans="15:17" ht="15">
      <c r="O213" s="22"/>
      <c r="P213" s="22"/>
      <c r="Q213" s="22"/>
    </row>
    <row r="214" spans="15:17" ht="15">
      <c r="O214" s="22"/>
      <c r="P214" s="22"/>
      <c r="Q214" s="22"/>
    </row>
    <row r="215" spans="15:17" ht="15">
      <c r="O215" s="22"/>
      <c r="P215" s="22"/>
      <c r="Q215" s="22"/>
    </row>
    <row r="216" spans="15:17" ht="15">
      <c r="O216" s="22"/>
      <c r="P216" s="22"/>
      <c r="Q216" s="22"/>
    </row>
    <row r="217" spans="15:17" ht="15">
      <c r="O217" s="22"/>
      <c r="P217" s="22"/>
      <c r="Q217" s="22"/>
    </row>
    <row r="218" spans="15:17" ht="15">
      <c r="O218" s="22"/>
      <c r="P218" s="22"/>
      <c r="Q218" s="22"/>
    </row>
    <row r="219" spans="15:17" ht="15">
      <c r="O219" s="22"/>
      <c r="P219" s="22"/>
      <c r="Q219" s="22"/>
    </row>
    <row r="220" spans="15:17" ht="15">
      <c r="O220" s="22"/>
      <c r="P220" s="22"/>
      <c r="Q220" s="22"/>
    </row>
    <row r="221" spans="15:17" ht="15">
      <c r="O221" s="22"/>
      <c r="P221" s="22"/>
      <c r="Q221" s="22"/>
    </row>
    <row r="222" spans="15:17" ht="15">
      <c r="O222" s="22"/>
      <c r="P222" s="22"/>
      <c r="Q222" s="22"/>
    </row>
    <row r="223" spans="15:17" ht="15">
      <c r="O223" s="22"/>
      <c r="P223" s="22"/>
      <c r="Q223" s="22"/>
    </row>
    <row r="224" spans="15:17" ht="15">
      <c r="O224" s="22"/>
      <c r="P224" s="22"/>
      <c r="Q224" s="22"/>
    </row>
    <row r="225" spans="15:17" ht="15">
      <c r="O225" s="22"/>
      <c r="P225" s="22"/>
      <c r="Q225" s="22"/>
    </row>
    <row r="226" spans="15:17" ht="15">
      <c r="O226" s="22"/>
      <c r="P226" s="22"/>
      <c r="Q226" s="22"/>
    </row>
    <row r="227" spans="15:17" ht="15">
      <c r="O227" s="22"/>
      <c r="P227" s="22"/>
      <c r="Q227" s="22"/>
    </row>
    <row r="228" spans="15:17" ht="15">
      <c r="O228" s="22"/>
      <c r="P228" s="22"/>
      <c r="Q228" s="22"/>
    </row>
    <row r="229" spans="15:17" ht="15">
      <c r="O229" s="22"/>
      <c r="P229" s="22"/>
      <c r="Q229" s="22"/>
    </row>
    <row r="230" spans="15:17" ht="15">
      <c r="O230" s="22"/>
      <c r="P230" s="22"/>
      <c r="Q230" s="22"/>
    </row>
    <row r="231" spans="15:17" ht="15">
      <c r="O231" s="22"/>
      <c r="P231" s="22"/>
      <c r="Q231" s="22"/>
    </row>
    <row r="232" spans="15:17" ht="15">
      <c r="O232" s="22"/>
      <c r="P232" s="22"/>
      <c r="Q232" s="22"/>
    </row>
    <row r="233" spans="15:17" ht="15">
      <c r="O233" s="22"/>
      <c r="P233" s="22"/>
      <c r="Q233" s="22"/>
    </row>
    <row r="234" spans="15:17" ht="15">
      <c r="O234" s="22"/>
      <c r="P234" s="22"/>
      <c r="Q234" s="22"/>
    </row>
    <row r="235" spans="15:17" ht="15">
      <c r="O235" s="22"/>
      <c r="P235" s="22"/>
      <c r="Q235" s="22"/>
    </row>
    <row r="236" spans="15:17" ht="15">
      <c r="O236" s="22"/>
      <c r="P236" s="22"/>
      <c r="Q236" s="22"/>
    </row>
    <row r="237" spans="15:17" ht="15">
      <c r="O237" s="22"/>
      <c r="P237" s="22"/>
      <c r="Q237" s="22"/>
    </row>
    <row r="238" spans="15:17" ht="15">
      <c r="O238" s="22"/>
      <c r="P238" s="22"/>
      <c r="Q238" s="22"/>
    </row>
    <row r="239" spans="15:17" ht="15">
      <c r="O239" s="22"/>
      <c r="P239" s="22"/>
      <c r="Q239" s="22"/>
    </row>
    <row r="240" spans="15:17" ht="15">
      <c r="O240" s="22"/>
      <c r="P240" s="22"/>
      <c r="Q240" s="22"/>
    </row>
    <row r="241" spans="15:17" ht="15">
      <c r="O241" s="22"/>
      <c r="P241" s="22"/>
      <c r="Q241" s="22"/>
    </row>
    <row r="242" spans="15:17" ht="15">
      <c r="O242" s="22"/>
      <c r="P242" s="22"/>
      <c r="Q242" s="22"/>
    </row>
    <row r="243" spans="15:17" ht="15">
      <c r="O243" s="22"/>
      <c r="P243" s="22"/>
      <c r="Q243" s="22"/>
    </row>
    <row r="244" spans="15:17" ht="15">
      <c r="O244" s="22"/>
      <c r="P244" s="22"/>
      <c r="Q244" s="22"/>
    </row>
    <row r="245" spans="15:17" ht="15">
      <c r="O245" s="22"/>
      <c r="P245" s="22"/>
      <c r="Q245" s="22"/>
    </row>
    <row r="246" spans="15:17" ht="15">
      <c r="O246" s="22"/>
      <c r="P246" s="22"/>
      <c r="Q246" s="22"/>
    </row>
    <row r="247" spans="15:17" ht="15">
      <c r="O247" s="22"/>
      <c r="P247" s="22"/>
      <c r="Q247" s="22"/>
    </row>
    <row r="248" spans="15:17" ht="15">
      <c r="O248" s="22"/>
      <c r="P248" s="22"/>
      <c r="Q248" s="22"/>
    </row>
    <row r="249" spans="15:17" ht="15">
      <c r="O249" s="22"/>
      <c r="P249" s="22"/>
      <c r="Q249" s="22"/>
    </row>
    <row r="250" spans="15:17" ht="15">
      <c r="O250" s="22"/>
      <c r="P250" s="22"/>
      <c r="Q250" s="22"/>
    </row>
    <row r="251" spans="15:17" ht="15">
      <c r="O251" s="22"/>
      <c r="P251" s="22"/>
      <c r="Q251" s="22"/>
    </row>
    <row r="252" spans="15:17" ht="15">
      <c r="O252" s="22"/>
      <c r="P252" s="22"/>
      <c r="Q252" s="22"/>
    </row>
    <row r="253" spans="15:17" ht="15">
      <c r="O253" s="22"/>
      <c r="P253" s="22"/>
      <c r="Q253" s="22"/>
    </row>
    <row r="254" spans="15:17" ht="15">
      <c r="O254" s="22"/>
      <c r="P254" s="22"/>
      <c r="Q254" s="22"/>
    </row>
    <row r="255" spans="15:17" ht="15">
      <c r="O255" s="22"/>
      <c r="P255" s="22"/>
      <c r="Q255" s="22"/>
    </row>
    <row r="256" spans="15:17" ht="15">
      <c r="O256" s="22"/>
      <c r="P256" s="22"/>
      <c r="Q256" s="22"/>
    </row>
    <row r="257" spans="15:17" ht="15">
      <c r="O257" s="22"/>
      <c r="P257" s="22"/>
      <c r="Q257" s="22"/>
    </row>
    <row r="258" spans="15:17" ht="15">
      <c r="O258" s="22"/>
      <c r="P258" s="22"/>
      <c r="Q258" s="22"/>
    </row>
    <row r="259" spans="15:17" ht="15">
      <c r="O259" s="22"/>
      <c r="P259" s="22"/>
      <c r="Q259" s="22"/>
    </row>
    <row r="260" spans="15:17" ht="15">
      <c r="O260" s="22"/>
      <c r="P260" s="22"/>
      <c r="Q260" s="22"/>
    </row>
    <row r="261" spans="15:17" ht="15">
      <c r="O261" s="22"/>
      <c r="P261" s="22"/>
      <c r="Q261" s="22"/>
    </row>
    <row r="262" spans="15:17" ht="15">
      <c r="O262" s="22"/>
      <c r="P262" s="22"/>
      <c r="Q262" s="22"/>
    </row>
    <row r="263" spans="15:17" ht="15">
      <c r="O263" s="22"/>
      <c r="P263" s="22"/>
      <c r="Q263" s="22"/>
    </row>
    <row r="264" spans="15:17" ht="15">
      <c r="O264" s="22"/>
      <c r="P264" s="22"/>
      <c r="Q264" s="22"/>
    </row>
    <row r="265" spans="15:17" ht="15">
      <c r="O265" s="22"/>
      <c r="P265" s="22"/>
      <c r="Q265" s="22"/>
    </row>
    <row r="266" spans="15:17" ht="15">
      <c r="O266" s="22"/>
      <c r="P266" s="22"/>
      <c r="Q266" s="22"/>
    </row>
    <row r="267" spans="15:17" ht="15">
      <c r="O267" s="22"/>
      <c r="P267" s="22"/>
      <c r="Q267" s="22"/>
    </row>
    <row r="268" spans="15:17" ht="15">
      <c r="O268" s="22"/>
      <c r="P268" s="22"/>
      <c r="Q268" s="22"/>
    </row>
    <row r="269" spans="15:17" ht="15">
      <c r="O269" s="22"/>
      <c r="P269" s="22"/>
      <c r="Q269" s="22"/>
    </row>
    <row r="270" spans="15:17" ht="15">
      <c r="O270" s="22"/>
      <c r="P270" s="22"/>
      <c r="Q270" s="22"/>
    </row>
    <row r="271" spans="15:17" ht="15">
      <c r="O271" s="22"/>
      <c r="P271" s="22"/>
      <c r="Q271" s="22"/>
    </row>
    <row r="272" spans="15:17" ht="15">
      <c r="O272" s="22"/>
      <c r="P272" s="22"/>
      <c r="Q272" s="22"/>
    </row>
    <row r="273" spans="15:17" ht="15">
      <c r="O273" s="22"/>
      <c r="P273" s="22"/>
      <c r="Q273" s="22"/>
    </row>
    <row r="274" spans="15:17" ht="15">
      <c r="O274" s="22"/>
      <c r="P274" s="22"/>
      <c r="Q274" s="22"/>
    </row>
    <row r="275" spans="15:17" ht="15">
      <c r="O275" s="22"/>
      <c r="P275" s="22"/>
      <c r="Q275" s="22"/>
    </row>
    <row r="276" spans="15:17" ht="15">
      <c r="O276" s="22"/>
      <c r="P276" s="22"/>
      <c r="Q276" s="22"/>
    </row>
    <row r="277" spans="15:17" ht="15">
      <c r="O277" s="22"/>
      <c r="P277" s="22"/>
      <c r="Q277" s="22"/>
    </row>
    <row r="278" spans="15:17" ht="15">
      <c r="O278" s="22"/>
      <c r="P278" s="22"/>
      <c r="Q278" s="22"/>
    </row>
    <row r="279" spans="15:17" ht="15">
      <c r="O279" s="22"/>
      <c r="P279" s="22"/>
      <c r="Q279" s="22"/>
    </row>
    <row r="280" spans="15:17" ht="15">
      <c r="O280" s="22"/>
      <c r="P280" s="22"/>
      <c r="Q280" s="22"/>
    </row>
    <row r="281" spans="15:17" ht="15">
      <c r="O281" s="22"/>
      <c r="P281" s="22"/>
      <c r="Q281" s="22"/>
    </row>
    <row r="282" spans="15:17" ht="15">
      <c r="O282" s="22"/>
      <c r="P282" s="22"/>
      <c r="Q282" s="22"/>
    </row>
    <row r="283" spans="15:17" ht="15">
      <c r="O283" s="22"/>
      <c r="P283" s="22"/>
      <c r="Q283" s="22"/>
    </row>
    <row r="284" spans="15:17" ht="15">
      <c r="O284" s="22"/>
      <c r="P284" s="22"/>
      <c r="Q284" s="22"/>
    </row>
    <row r="285" spans="15:17" ht="15">
      <c r="O285" s="22"/>
      <c r="P285" s="22"/>
      <c r="Q285" s="22"/>
    </row>
    <row r="286" spans="15:17" ht="15">
      <c r="O286" s="22"/>
      <c r="P286" s="22"/>
      <c r="Q286" s="22"/>
    </row>
    <row r="287" spans="15:17" ht="15">
      <c r="O287" s="22"/>
      <c r="P287" s="22"/>
      <c r="Q287" s="22"/>
    </row>
    <row r="288" spans="15:17" ht="15">
      <c r="O288" s="22"/>
      <c r="P288" s="22"/>
      <c r="Q288" s="22"/>
    </row>
    <row r="289" spans="15:17" ht="15">
      <c r="O289" s="22"/>
      <c r="P289" s="22"/>
      <c r="Q289" s="22"/>
    </row>
    <row r="290" spans="15:17" ht="15">
      <c r="O290" s="22"/>
      <c r="P290" s="22"/>
      <c r="Q290" s="22"/>
    </row>
    <row r="291" spans="15:17" ht="15">
      <c r="O291" s="22"/>
      <c r="P291" s="22"/>
      <c r="Q291" s="22"/>
    </row>
    <row r="292" spans="15:17" ht="15">
      <c r="O292" s="22"/>
      <c r="P292" s="22"/>
      <c r="Q292" s="22"/>
    </row>
    <row r="293" spans="15:17" ht="15">
      <c r="O293" s="22"/>
      <c r="P293" s="22"/>
      <c r="Q293" s="22"/>
    </row>
    <row r="294" spans="15:17" ht="15">
      <c r="O294" s="22"/>
      <c r="P294" s="22"/>
      <c r="Q294" s="22"/>
    </row>
    <row r="295" spans="15:17" ht="15">
      <c r="O295" s="22"/>
      <c r="P295" s="22"/>
      <c r="Q295" s="22"/>
    </row>
    <row r="296" spans="15:17" ht="15">
      <c r="O296" s="22"/>
      <c r="P296" s="22"/>
      <c r="Q296" s="22"/>
    </row>
    <row r="297" spans="15:17" ht="15">
      <c r="O297" s="22"/>
      <c r="P297" s="22"/>
      <c r="Q297" s="22"/>
    </row>
    <row r="298" spans="15:17" ht="15">
      <c r="O298" s="22"/>
      <c r="P298" s="22"/>
      <c r="Q298" s="22"/>
    </row>
    <row r="299" spans="15:17" ht="15">
      <c r="O299" s="22"/>
      <c r="P299" s="22"/>
      <c r="Q299" s="22"/>
    </row>
    <row r="300" spans="15:17" ht="15">
      <c r="O300" s="22"/>
      <c r="P300" s="22"/>
      <c r="Q300" s="22"/>
    </row>
    <row r="301" spans="15:17" ht="15">
      <c r="O301" s="22"/>
      <c r="P301" s="22"/>
      <c r="Q301" s="22"/>
    </row>
    <row r="302" spans="15:17" ht="15">
      <c r="O302" s="22"/>
      <c r="P302" s="22"/>
      <c r="Q302" s="22"/>
    </row>
    <row r="303" spans="15:17" ht="15">
      <c r="O303" s="22"/>
      <c r="P303" s="22"/>
      <c r="Q303" s="22"/>
    </row>
    <row r="304" spans="15:17" ht="15">
      <c r="O304" s="22"/>
      <c r="P304" s="22"/>
      <c r="Q304" s="22"/>
    </row>
    <row r="305" spans="15:17" ht="15">
      <c r="O305" s="22"/>
      <c r="P305" s="22"/>
      <c r="Q305" s="22"/>
    </row>
    <row r="306" spans="15:17" ht="15">
      <c r="O306" s="22"/>
      <c r="P306" s="22"/>
      <c r="Q306" s="22"/>
    </row>
    <row r="307" spans="15:17" ht="15">
      <c r="O307" s="22"/>
      <c r="P307" s="22"/>
      <c r="Q307" s="22"/>
    </row>
    <row r="308" spans="15:17" ht="15">
      <c r="O308" s="22"/>
      <c r="P308" s="22"/>
      <c r="Q308" s="22"/>
    </row>
    <row r="309" spans="15:17" ht="15">
      <c r="O309" s="22"/>
      <c r="P309" s="22"/>
      <c r="Q309" s="22"/>
    </row>
    <row r="310" spans="15:17" ht="15">
      <c r="O310" s="22"/>
      <c r="P310" s="22"/>
      <c r="Q310" s="22"/>
    </row>
    <row r="311" spans="15:17" ht="15">
      <c r="O311" s="22"/>
      <c r="P311" s="22"/>
      <c r="Q311" s="22"/>
    </row>
    <row r="312" spans="15:17" ht="15">
      <c r="O312" s="22"/>
      <c r="P312" s="22"/>
      <c r="Q312" s="22"/>
    </row>
    <row r="313" spans="15:17" ht="15">
      <c r="O313" s="22"/>
      <c r="P313" s="22"/>
      <c r="Q313" s="22"/>
    </row>
    <row r="314" spans="15:17" ht="15">
      <c r="O314" s="22"/>
      <c r="P314" s="22"/>
      <c r="Q314" s="22"/>
    </row>
    <row r="315" spans="15:17" ht="15">
      <c r="O315" s="22"/>
      <c r="P315" s="22"/>
      <c r="Q315" s="22"/>
    </row>
    <row r="316" spans="15:17" ht="15">
      <c r="O316" s="22"/>
      <c r="P316" s="22"/>
      <c r="Q316" s="22"/>
    </row>
    <row r="317" spans="15:17" ht="15">
      <c r="O317" s="22"/>
      <c r="P317" s="22"/>
      <c r="Q317" s="22"/>
    </row>
    <row r="318" spans="15:17" ht="15">
      <c r="O318" s="22"/>
      <c r="P318" s="22"/>
      <c r="Q318" s="22"/>
    </row>
    <row r="319" spans="15:17" ht="15">
      <c r="O319" s="22"/>
      <c r="P319" s="22"/>
      <c r="Q319" s="22"/>
    </row>
    <row r="320" spans="15:17" ht="15">
      <c r="O320" s="22"/>
      <c r="P320" s="22"/>
      <c r="Q320" s="22"/>
    </row>
    <row r="321" spans="15:17" ht="15">
      <c r="O321" s="22"/>
      <c r="P321" s="22"/>
      <c r="Q321" s="22"/>
    </row>
    <row r="322" spans="15:17" ht="15">
      <c r="O322" s="22"/>
      <c r="P322" s="22"/>
      <c r="Q322" s="22"/>
    </row>
    <row r="323" spans="15:17" ht="15">
      <c r="O323" s="22"/>
      <c r="P323" s="22"/>
      <c r="Q323" s="22"/>
    </row>
    <row r="324" spans="15:17" ht="15">
      <c r="O324" s="22"/>
      <c r="P324" s="22"/>
      <c r="Q324" s="22"/>
    </row>
    <row r="325" spans="15:17" ht="15">
      <c r="O325" s="22"/>
      <c r="P325" s="22"/>
      <c r="Q325" s="22"/>
    </row>
    <row r="326" spans="15:17" ht="15">
      <c r="O326" s="22"/>
      <c r="P326" s="22"/>
      <c r="Q326" s="22"/>
    </row>
    <row r="327" spans="15:17" ht="15">
      <c r="O327" s="22"/>
      <c r="P327" s="22"/>
      <c r="Q327" s="22"/>
    </row>
    <row r="328" spans="15:17" ht="15">
      <c r="O328" s="22"/>
      <c r="P328" s="22"/>
      <c r="Q328" s="22"/>
    </row>
    <row r="329" spans="15:17" ht="15">
      <c r="O329" s="22"/>
      <c r="P329" s="22"/>
      <c r="Q329" s="22"/>
    </row>
    <row r="330" spans="15:17" ht="15">
      <c r="O330" s="22"/>
      <c r="P330" s="22"/>
      <c r="Q330" s="22"/>
    </row>
    <row r="331" spans="15:17" ht="15">
      <c r="O331" s="22"/>
      <c r="P331" s="22"/>
      <c r="Q331" s="22"/>
    </row>
    <row r="332" spans="15:17" ht="15">
      <c r="O332" s="22"/>
      <c r="P332" s="22"/>
      <c r="Q332" s="22"/>
    </row>
    <row r="333" spans="15:17" ht="15">
      <c r="O333" s="22"/>
      <c r="P333" s="22"/>
      <c r="Q333" s="22"/>
    </row>
    <row r="334" spans="15:17" ht="15">
      <c r="O334" s="22"/>
      <c r="P334" s="22"/>
      <c r="Q334" s="22"/>
    </row>
    <row r="335" spans="15:17" ht="15">
      <c r="O335" s="22"/>
      <c r="P335" s="22"/>
      <c r="Q335" s="22"/>
    </row>
    <row r="336" spans="15:17" ht="15">
      <c r="O336" s="22"/>
      <c r="P336" s="22"/>
      <c r="Q336" s="22"/>
    </row>
    <row r="337" spans="15:17" ht="15">
      <c r="O337" s="22"/>
      <c r="P337" s="22"/>
      <c r="Q337" s="22"/>
    </row>
    <row r="338" spans="15:17" ht="15">
      <c r="O338" s="22"/>
      <c r="P338" s="22"/>
      <c r="Q338" s="22"/>
    </row>
    <row r="339" spans="15:17" ht="15">
      <c r="O339" s="22"/>
      <c r="P339" s="22"/>
      <c r="Q339" s="22"/>
    </row>
    <row r="340" spans="15:17" ht="15">
      <c r="O340" s="22"/>
      <c r="P340" s="22"/>
      <c r="Q340" s="22"/>
    </row>
    <row r="341" spans="15:17" ht="15">
      <c r="O341" s="22"/>
      <c r="P341" s="22"/>
      <c r="Q341" s="22"/>
    </row>
    <row r="342" spans="15:17" ht="15">
      <c r="O342" s="22"/>
      <c r="P342" s="22"/>
      <c r="Q342" s="22"/>
    </row>
    <row r="343" spans="15:17" ht="15">
      <c r="O343" s="22"/>
      <c r="P343" s="22"/>
      <c r="Q343" s="22"/>
    </row>
    <row r="344" spans="15:17" ht="15">
      <c r="O344" s="22"/>
      <c r="P344" s="22"/>
      <c r="Q344" s="22"/>
    </row>
    <row r="345" spans="15:17" ht="15">
      <c r="O345" s="22"/>
      <c r="P345" s="22"/>
      <c r="Q345" s="22"/>
    </row>
    <row r="346" spans="15:17" ht="15">
      <c r="O346" s="22"/>
      <c r="P346" s="22"/>
      <c r="Q346" s="22"/>
    </row>
    <row r="347" spans="15:17" ht="15">
      <c r="O347" s="22"/>
      <c r="P347" s="22"/>
      <c r="Q347" s="22"/>
    </row>
    <row r="348" spans="15:17" ht="15">
      <c r="O348" s="22"/>
      <c r="P348" s="22"/>
      <c r="Q348" s="22"/>
    </row>
    <row r="349" spans="15:17" ht="15">
      <c r="O349" s="22"/>
      <c r="P349" s="22"/>
      <c r="Q349" s="22"/>
    </row>
    <row r="350" spans="15:17" ht="15">
      <c r="O350" s="22"/>
      <c r="P350" s="22"/>
      <c r="Q350" s="22"/>
    </row>
  </sheetData>
  <sheetProtection/>
  <mergeCells count="6">
    <mergeCell ref="B127:Q127"/>
    <mergeCell ref="B2:Q2"/>
    <mergeCell ref="B4:Q4"/>
    <mergeCell ref="B6:C6"/>
    <mergeCell ref="F6:G6"/>
    <mergeCell ref="I6:K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25"/>
  <sheetViews>
    <sheetView zoomScalePageLayoutView="0" workbookViewId="0" topLeftCell="A1">
      <selection activeCell="C25" sqref="C25"/>
    </sheetView>
  </sheetViews>
  <sheetFormatPr defaultColWidth="8.00390625" defaultRowHeight="15"/>
  <cols>
    <col min="1" max="1" width="8.00390625" style="58" customWidth="1"/>
    <col min="2" max="2" width="8.421875" style="58" bestFit="1" customWidth="1"/>
    <col min="3" max="3" width="12.421875" style="58" bestFit="1" customWidth="1"/>
    <col min="4" max="4" width="19.421875" style="58" bestFit="1" customWidth="1"/>
    <col min="5" max="5" width="8.00390625" style="58" customWidth="1"/>
    <col min="6" max="6" width="8.28125" style="58" bestFit="1" customWidth="1"/>
    <col min="7" max="7" width="9.140625" style="58" bestFit="1" customWidth="1"/>
    <col min="8" max="8" width="7.28125" style="58" bestFit="1" customWidth="1"/>
    <col min="9" max="9" width="8.57421875" style="58" bestFit="1" customWidth="1"/>
    <col min="10" max="10" width="9.421875" style="58" bestFit="1" customWidth="1"/>
    <col min="11" max="11" width="7.28125" style="58" bestFit="1" customWidth="1"/>
    <col min="12" max="12" width="9.421875" style="58" bestFit="1" customWidth="1"/>
    <col min="13" max="13" width="9.8515625" style="58" bestFit="1" customWidth="1"/>
    <col min="14" max="14" width="14.421875" style="64" bestFit="1" customWidth="1"/>
    <col min="15" max="15" width="8.00390625" style="64" customWidth="1"/>
    <col min="16" max="16" width="8.421875" style="64" customWidth="1"/>
    <col min="17" max="17" width="6.28125" style="58" bestFit="1" customWidth="1"/>
    <col min="18" max="16384" width="8.00390625" style="58" customWidth="1"/>
  </cols>
  <sheetData>
    <row r="2" spans="2:17" ht="45">
      <c r="B2" s="89" t="s">
        <v>79</v>
      </c>
      <c r="C2" s="90"/>
      <c r="D2" s="65" t="s">
        <v>35</v>
      </c>
      <c r="E2" s="65" t="s">
        <v>80</v>
      </c>
      <c r="F2" s="86" t="s">
        <v>81</v>
      </c>
      <c r="G2" s="86"/>
      <c r="H2" s="65" t="s">
        <v>82</v>
      </c>
      <c r="I2" s="86" t="s">
        <v>83</v>
      </c>
      <c r="J2" s="86"/>
      <c r="K2" s="86"/>
      <c r="L2" s="65" t="s">
        <v>84</v>
      </c>
      <c r="M2" s="65" t="s">
        <v>42</v>
      </c>
      <c r="N2" s="65" t="s">
        <v>46</v>
      </c>
      <c r="O2" s="68"/>
      <c r="P2" s="68"/>
      <c r="Q2" s="68"/>
    </row>
    <row r="3" spans="2:17" ht="60">
      <c r="B3" s="66" t="s">
        <v>85</v>
      </c>
      <c r="C3" s="66" t="s">
        <v>78</v>
      </c>
      <c r="D3" s="14" t="s">
        <v>36</v>
      </c>
      <c r="E3" s="66" t="s">
        <v>0</v>
      </c>
      <c r="F3" s="66" t="s">
        <v>1</v>
      </c>
      <c r="G3" s="66" t="s">
        <v>2</v>
      </c>
      <c r="H3" s="66" t="s">
        <v>3</v>
      </c>
      <c r="I3" s="66" t="s">
        <v>4</v>
      </c>
      <c r="J3" s="66" t="s">
        <v>5</v>
      </c>
      <c r="K3" s="66" t="s">
        <v>6</v>
      </c>
      <c r="L3" s="66" t="s">
        <v>7</v>
      </c>
      <c r="M3" s="14" t="s">
        <v>97</v>
      </c>
      <c r="N3" s="14" t="s">
        <v>47</v>
      </c>
      <c r="O3" s="43" t="s">
        <v>41</v>
      </c>
      <c r="P3" s="16" t="s">
        <v>34</v>
      </c>
      <c r="Q3" s="16" t="s">
        <v>40</v>
      </c>
    </row>
    <row r="4" spans="1:12" ht="18.75" thickBot="1">
      <c r="A4" s="59"/>
      <c r="B4" s="29" t="s">
        <v>99</v>
      </c>
      <c r="C4" s="57" t="s">
        <v>86</v>
      </c>
      <c r="D4" s="57" t="s">
        <v>87</v>
      </c>
      <c r="E4" s="59">
        <v>0.5</v>
      </c>
      <c r="F4" s="59">
        <v>0.3</v>
      </c>
      <c r="G4" s="59">
        <v>0.924</v>
      </c>
      <c r="H4" s="59"/>
      <c r="I4" s="59"/>
      <c r="J4" s="59"/>
      <c r="K4" s="59"/>
      <c r="L4" s="59">
        <v>1</v>
      </c>
    </row>
    <row r="5" spans="3:14" ht="15.75" thickBot="1">
      <c r="C5" s="38"/>
      <c r="D5" s="38"/>
      <c r="E5" s="38"/>
      <c r="F5" s="38"/>
      <c r="G5" s="40">
        <v>0.076</v>
      </c>
      <c r="H5" s="41"/>
      <c r="I5" s="41"/>
      <c r="J5" s="41"/>
      <c r="K5" s="41"/>
      <c r="L5" s="41">
        <v>0</v>
      </c>
      <c r="M5" s="41"/>
      <c r="N5" s="69"/>
    </row>
    <row r="6" spans="3:14" ht="15.75" thickBot="1">
      <c r="C6" s="39"/>
      <c r="D6" s="39"/>
      <c r="E6" s="39"/>
      <c r="F6" s="59"/>
      <c r="G6" s="59"/>
      <c r="H6" s="59"/>
      <c r="I6" s="59"/>
      <c r="J6" s="59"/>
      <c r="K6" s="59"/>
      <c r="L6" s="40">
        <v>1</v>
      </c>
      <c r="M6" s="59" t="s">
        <v>44</v>
      </c>
      <c r="N6" s="60"/>
    </row>
    <row r="7" spans="3:14" ht="15.75" thickBot="1">
      <c r="C7" s="39"/>
      <c r="D7" s="39"/>
      <c r="E7" s="39"/>
      <c r="M7" s="40" t="s">
        <v>45</v>
      </c>
      <c r="N7" s="58" t="s">
        <v>48</v>
      </c>
    </row>
    <row r="8" spans="3:14" ht="15.75" thickBot="1">
      <c r="C8" s="39"/>
      <c r="D8" s="39"/>
      <c r="E8" s="39"/>
      <c r="M8" s="59"/>
      <c r="N8" s="40" t="s">
        <v>49</v>
      </c>
    </row>
    <row r="9" spans="3:14" ht="15.75" thickBot="1">
      <c r="C9" s="39"/>
      <c r="D9" s="39"/>
      <c r="E9" s="39"/>
      <c r="M9" s="59"/>
      <c r="N9" s="63" t="s">
        <v>50</v>
      </c>
    </row>
    <row r="10" spans="3:12" ht="15.75" thickBot="1">
      <c r="C10" s="39"/>
      <c r="D10" s="39"/>
      <c r="E10" s="39"/>
      <c r="F10" s="59">
        <v>0.7</v>
      </c>
      <c r="G10" s="59">
        <v>0.924</v>
      </c>
      <c r="H10" s="59"/>
      <c r="I10" s="59"/>
      <c r="J10" s="59"/>
      <c r="K10" s="59"/>
      <c r="L10" s="59">
        <v>1</v>
      </c>
    </row>
    <row r="11" spans="3:14" ht="15.75" thickBot="1">
      <c r="C11" s="39"/>
      <c r="D11" s="39"/>
      <c r="E11" s="62"/>
      <c r="F11" s="21"/>
      <c r="G11" s="40">
        <v>0.076</v>
      </c>
      <c r="H11" s="41"/>
      <c r="I11" s="41"/>
      <c r="J11" s="41"/>
      <c r="K11" s="41"/>
      <c r="L11" s="41">
        <v>0</v>
      </c>
      <c r="M11" s="41"/>
      <c r="N11" s="69"/>
    </row>
    <row r="12" spans="3:14" ht="15.75" thickBot="1">
      <c r="C12" s="39"/>
      <c r="D12" s="39"/>
      <c r="E12" s="62"/>
      <c r="F12" s="59"/>
      <c r="G12" s="59"/>
      <c r="H12" s="59"/>
      <c r="I12" s="59"/>
      <c r="J12" s="59"/>
      <c r="K12" s="59"/>
      <c r="L12" s="40">
        <v>1</v>
      </c>
      <c r="M12" s="59" t="s">
        <v>44</v>
      </c>
      <c r="N12" s="60"/>
    </row>
    <row r="13" spans="3:14" ht="15.75" thickBot="1">
      <c r="C13" s="39"/>
      <c r="D13" s="39"/>
      <c r="E13" s="62"/>
      <c r="M13" s="40" t="s">
        <v>45</v>
      </c>
      <c r="N13" s="58" t="s">
        <v>48</v>
      </c>
    </row>
    <row r="14" spans="3:14" ht="15.75" thickBot="1">
      <c r="C14" s="39"/>
      <c r="D14" s="39"/>
      <c r="E14" s="62"/>
      <c r="M14" s="59"/>
      <c r="N14" s="40" t="s">
        <v>49</v>
      </c>
    </row>
    <row r="15" spans="3:14" ht="15.75" thickBot="1">
      <c r="C15" s="39"/>
      <c r="D15" s="39"/>
      <c r="E15" s="62"/>
      <c r="M15" s="59"/>
      <c r="N15" s="63" t="s">
        <v>50</v>
      </c>
    </row>
    <row r="16" spans="3:12" ht="15.75" thickBot="1">
      <c r="C16" s="39"/>
      <c r="D16" s="39"/>
      <c r="E16" s="63">
        <v>0.5</v>
      </c>
      <c r="F16" s="60">
        <v>0.3</v>
      </c>
      <c r="G16" s="59">
        <v>0.924</v>
      </c>
      <c r="H16" s="59"/>
      <c r="I16" s="59"/>
      <c r="J16" s="59"/>
      <c r="K16" s="59"/>
      <c r="L16" s="59">
        <v>1</v>
      </c>
    </row>
    <row r="17" spans="3:14" ht="15.75" thickBot="1">
      <c r="C17" s="39"/>
      <c r="D17" s="62"/>
      <c r="F17" s="61"/>
      <c r="G17" s="40">
        <v>0.076</v>
      </c>
      <c r="H17" s="41"/>
      <c r="I17" s="41"/>
      <c r="J17" s="41"/>
      <c r="K17" s="41"/>
      <c r="L17" s="41">
        <v>0</v>
      </c>
      <c r="M17" s="41"/>
      <c r="N17" s="69"/>
    </row>
    <row r="18" spans="3:14" ht="15.75" thickBot="1">
      <c r="C18" s="39"/>
      <c r="D18" s="62"/>
      <c r="F18" s="62"/>
      <c r="G18" s="59"/>
      <c r="H18" s="59"/>
      <c r="I18" s="59"/>
      <c r="J18" s="59"/>
      <c r="K18" s="59"/>
      <c r="L18" s="63">
        <v>1</v>
      </c>
      <c r="M18" s="59" t="s">
        <v>44</v>
      </c>
      <c r="N18" s="60"/>
    </row>
    <row r="19" spans="3:14" ht="15.75" thickBot="1">
      <c r="C19" s="39"/>
      <c r="D19" s="62"/>
      <c r="F19" s="62"/>
      <c r="M19" s="40" t="s">
        <v>45</v>
      </c>
      <c r="N19" s="58" t="s">
        <v>48</v>
      </c>
    </row>
    <row r="20" spans="3:14" ht="15.75" thickBot="1">
      <c r="C20" s="39"/>
      <c r="D20" s="62"/>
      <c r="F20" s="62"/>
      <c r="M20" s="59"/>
      <c r="N20" s="40" t="s">
        <v>49</v>
      </c>
    </row>
    <row r="21" spans="3:14" ht="15.75" thickBot="1">
      <c r="C21" s="39"/>
      <c r="D21" s="62"/>
      <c r="F21" s="62"/>
      <c r="M21" s="59"/>
      <c r="N21" s="63" t="s">
        <v>50</v>
      </c>
    </row>
    <row r="22" spans="3:12" ht="15.75" thickBot="1">
      <c r="C22" s="39"/>
      <c r="D22" s="62"/>
      <c r="F22" s="63">
        <v>0.7</v>
      </c>
      <c r="G22" s="59">
        <v>0.924</v>
      </c>
      <c r="H22" s="59"/>
      <c r="I22" s="59"/>
      <c r="J22" s="59"/>
      <c r="K22" s="59"/>
      <c r="L22" s="59"/>
    </row>
    <row r="23" spans="3:14" ht="15.75" thickBot="1">
      <c r="C23" s="39"/>
      <c r="D23" s="62"/>
      <c r="G23" s="40">
        <v>0.076</v>
      </c>
      <c r="H23" s="41">
        <v>0</v>
      </c>
      <c r="I23" s="41"/>
      <c r="J23" s="41"/>
      <c r="K23" s="41"/>
      <c r="L23" s="41"/>
      <c r="M23" s="41"/>
      <c r="N23" s="69"/>
    </row>
    <row r="24" spans="3:12" ht="15.75" thickBot="1">
      <c r="C24" s="39"/>
      <c r="D24" s="62"/>
      <c r="H24" s="63">
        <v>1</v>
      </c>
      <c r="I24" s="59">
        <v>0</v>
      </c>
      <c r="J24" s="59"/>
      <c r="K24" s="59"/>
      <c r="L24" s="59"/>
    </row>
    <row r="25" spans="3:14" ht="15.75" thickBot="1">
      <c r="C25" s="39"/>
      <c r="D25" s="62"/>
      <c r="I25" s="40">
        <v>1</v>
      </c>
      <c r="J25" s="41">
        <v>0.9</v>
      </c>
      <c r="K25" s="41">
        <v>0.89</v>
      </c>
      <c r="L25" s="41">
        <v>0</v>
      </c>
      <c r="M25" s="41"/>
      <c r="N25" s="69"/>
    </row>
    <row r="26" spans="3:14" ht="15.75" thickBot="1">
      <c r="C26" s="39"/>
      <c r="D26" s="62"/>
      <c r="J26" s="62"/>
      <c r="K26" s="62"/>
      <c r="L26" s="63">
        <v>1</v>
      </c>
      <c r="M26" s="59" t="s">
        <v>44</v>
      </c>
      <c r="N26" s="60"/>
    </row>
    <row r="27" spans="3:14" ht="15.75" thickBot="1">
      <c r="C27" s="39"/>
      <c r="D27" s="62"/>
      <c r="J27" s="39"/>
      <c r="M27" s="40" t="s">
        <v>45</v>
      </c>
      <c r="N27" s="58" t="s">
        <v>48</v>
      </c>
    </row>
    <row r="28" spans="3:14" ht="15.75" thickBot="1">
      <c r="C28" s="39"/>
      <c r="D28" s="62"/>
      <c r="J28" s="39"/>
      <c r="M28" s="59"/>
      <c r="N28" s="40" t="s">
        <v>49</v>
      </c>
    </row>
    <row r="29" spans="3:14" ht="15.75" thickBot="1">
      <c r="C29" s="39"/>
      <c r="D29" s="62"/>
      <c r="J29" s="39"/>
      <c r="M29" s="59"/>
      <c r="N29" s="63" t="s">
        <v>50</v>
      </c>
    </row>
    <row r="30" spans="3:14" ht="15.75" thickBot="1">
      <c r="C30" s="39"/>
      <c r="D30" s="62"/>
      <c r="J30" s="39"/>
      <c r="K30" s="63">
        <v>0.11</v>
      </c>
      <c r="L30" s="60">
        <v>0</v>
      </c>
      <c r="M30" s="60"/>
      <c r="N30" s="70"/>
    </row>
    <row r="31" spans="3:14" ht="15.75" thickBot="1">
      <c r="C31" s="39"/>
      <c r="D31" s="62"/>
      <c r="J31" s="62"/>
      <c r="K31" s="59"/>
      <c r="L31" s="40">
        <v>1</v>
      </c>
      <c r="M31" s="59" t="s">
        <v>44</v>
      </c>
      <c r="N31" s="60"/>
    </row>
    <row r="32" spans="3:14" ht="15.75" thickBot="1">
      <c r="C32" s="39"/>
      <c r="D32" s="62"/>
      <c r="J32" s="62"/>
      <c r="M32" s="40" t="s">
        <v>45</v>
      </c>
      <c r="N32" s="58" t="s">
        <v>48</v>
      </c>
    </row>
    <row r="33" spans="3:14" ht="15.75" thickBot="1">
      <c r="C33" s="39"/>
      <c r="D33" s="62"/>
      <c r="G33" s="59"/>
      <c r="J33" s="62"/>
      <c r="M33" s="59"/>
      <c r="N33" s="40" t="s">
        <v>49</v>
      </c>
    </row>
    <row r="34" spans="3:14" ht="15.75" thickBot="1">
      <c r="C34" s="39"/>
      <c r="D34" s="62"/>
      <c r="J34" s="62"/>
      <c r="L34" s="59"/>
      <c r="M34" s="59"/>
      <c r="N34" s="63" t="s">
        <v>50</v>
      </c>
    </row>
    <row r="35" spans="3:12" ht="15.75" thickBot="1">
      <c r="C35" s="39"/>
      <c r="D35" s="62"/>
      <c r="J35" s="63">
        <v>0.1</v>
      </c>
      <c r="K35" s="59">
        <v>0</v>
      </c>
      <c r="L35" s="59"/>
    </row>
    <row r="36" spans="3:14" ht="15.75" thickBot="1">
      <c r="C36" s="39"/>
      <c r="D36" s="62"/>
      <c r="K36" s="40">
        <v>1</v>
      </c>
      <c r="L36" s="41">
        <v>0</v>
      </c>
      <c r="M36" s="41"/>
      <c r="N36" s="69"/>
    </row>
    <row r="37" spans="3:14" ht="15.75" thickBot="1">
      <c r="C37" s="39"/>
      <c r="D37" s="62"/>
      <c r="L37" s="63">
        <v>1</v>
      </c>
      <c r="M37" s="59" t="s">
        <v>44</v>
      </c>
      <c r="N37" s="60"/>
    </row>
    <row r="38" spans="3:14" ht="15.75" thickBot="1">
      <c r="C38" s="39"/>
      <c r="D38" s="62"/>
      <c r="M38" s="40" t="s">
        <v>45</v>
      </c>
      <c r="N38" s="58" t="s">
        <v>48</v>
      </c>
    </row>
    <row r="39" spans="3:14" ht="15.75" thickBot="1">
      <c r="C39" s="39"/>
      <c r="D39" s="62"/>
      <c r="M39" s="59"/>
      <c r="N39" s="40" t="s">
        <v>49</v>
      </c>
    </row>
    <row r="40" spans="3:14" ht="15.75" thickBot="1">
      <c r="C40" s="39"/>
      <c r="D40" s="62"/>
      <c r="M40" s="59"/>
      <c r="N40" s="63" t="s">
        <v>50</v>
      </c>
    </row>
    <row r="41" spans="3:12" ht="15.75" thickBot="1">
      <c r="C41" s="39"/>
      <c r="D41" s="63" t="s">
        <v>88</v>
      </c>
      <c r="E41" s="59">
        <v>0.5</v>
      </c>
      <c r="F41" s="59">
        <v>0.3</v>
      </c>
      <c r="G41" s="59">
        <v>0.924</v>
      </c>
      <c r="H41" s="59"/>
      <c r="I41" s="59"/>
      <c r="J41" s="59"/>
      <c r="K41" s="59"/>
      <c r="L41" s="59">
        <v>1</v>
      </c>
    </row>
    <row r="42" spans="3:14" ht="15.75" thickBot="1">
      <c r="C42" s="39"/>
      <c r="D42" s="38"/>
      <c r="E42" s="38"/>
      <c r="F42" s="38"/>
      <c r="G42" s="40">
        <v>0.076</v>
      </c>
      <c r="H42" s="41"/>
      <c r="I42" s="41"/>
      <c r="J42" s="41"/>
      <c r="K42" s="41"/>
      <c r="L42" s="41">
        <v>0</v>
      </c>
      <c r="M42" s="41"/>
      <c r="N42" s="69"/>
    </row>
    <row r="43" spans="3:14" ht="15.75" thickBot="1">
      <c r="C43" s="39"/>
      <c r="D43" s="39"/>
      <c r="E43" s="39"/>
      <c r="F43" s="59"/>
      <c r="G43" s="59"/>
      <c r="H43" s="59"/>
      <c r="I43" s="59"/>
      <c r="J43" s="59"/>
      <c r="K43" s="59"/>
      <c r="L43" s="40">
        <v>1</v>
      </c>
      <c r="M43" s="59" t="s">
        <v>44</v>
      </c>
      <c r="N43" s="60"/>
    </row>
    <row r="44" spans="3:14" ht="15.75" thickBot="1">
      <c r="C44" s="39"/>
      <c r="D44" s="39"/>
      <c r="E44" s="39"/>
      <c r="M44" s="40" t="s">
        <v>45</v>
      </c>
      <c r="N44" s="58" t="s">
        <v>48</v>
      </c>
    </row>
    <row r="45" spans="3:14" ht="15.75" thickBot="1">
      <c r="C45" s="39"/>
      <c r="D45" s="39"/>
      <c r="E45" s="39"/>
      <c r="M45" s="59"/>
      <c r="N45" s="40" t="s">
        <v>49</v>
      </c>
    </row>
    <row r="46" spans="3:14" ht="15.75" thickBot="1">
      <c r="C46" s="39"/>
      <c r="D46" s="39"/>
      <c r="E46" s="39"/>
      <c r="M46" s="59"/>
      <c r="N46" s="63" t="s">
        <v>50</v>
      </c>
    </row>
    <row r="47" spans="3:12" ht="15.75" thickBot="1">
      <c r="C47" s="39"/>
      <c r="D47" s="39"/>
      <c r="E47" s="39"/>
      <c r="F47" s="59">
        <v>0.7</v>
      </c>
      <c r="G47" s="59">
        <v>0.924</v>
      </c>
      <c r="H47" s="59"/>
      <c r="I47" s="59"/>
      <c r="J47" s="59"/>
      <c r="K47" s="59"/>
      <c r="L47" s="59">
        <v>1</v>
      </c>
    </row>
    <row r="48" spans="3:14" ht="15.75" thickBot="1">
      <c r="C48" s="39"/>
      <c r="D48" s="39"/>
      <c r="E48" s="62"/>
      <c r="F48" s="21"/>
      <c r="G48" s="40">
        <v>0.076</v>
      </c>
      <c r="H48" s="41"/>
      <c r="I48" s="41"/>
      <c r="J48" s="41"/>
      <c r="K48" s="41"/>
      <c r="L48" s="41">
        <v>0</v>
      </c>
      <c r="M48" s="41"/>
      <c r="N48" s="69"/>
    </row>
    <row r="49" spans="3:14" ht="15.75" thickBot="1">
      <c r="C49" s="39"/>
      <c r="D49" s="39"/>
      <c r="E49" s="62"/>
      <c r="F49" s="59"/>
      <c r="G49" s="59"/>
      <c r="H49" s="59"/>
      <c r="I49" s="59"/>
      <c r="J49" s="59"/>
      <c r="K49" s="59"/>
      <c r="L49" s="40">
        <v>1</v>
      </c>
      <c r="M49" s="59" t="s">
        <v>44</v>
      </c>
      <c r="N49" s="60"/>
    </row>
    <row r="50" spans="3:14" ht="15.75" thickBot="1">
      <c r="C50" s="39"/>
      <c r="D50" s="39"/>
      <c r="E50" s="62"/>
      <c r="M50" s="40" t="s">
        <v>45</v>
      </c>
      <c r="N50" s="58" t="s">
        <v>48</v>
      </c>
    </row>
    <row r="51" spans="3:14" ht="15.75" thickBot="1">
      <c r="C51" s="39"/>
      <c r="D51" s="39"/>
      <c r="E51" s="62"/>
      <c r="M51" s="59"/>
      <c r="N51" s="40" t="s">
        <v>49</v>
      </c>
    </row>
    <row r="52" spans="3:14" ht="15.75" thickBot="1">
      <c r="C52" s="39"/>
      <c r="D52" s="39"/>
      <c r="E52" s="62"/>
      <c r="M52" s="59"/>
      <c r="N52" s="63" t="s">
        <v>50</v>
      </c>
    </row>
    <row r="53" spans="3:12" ht="15.75" thickBot="1">
      <c r="C53" s="39"/>
      <c r="D53" s="39"/>
      <c r="E53" s="63">
        <v>0.5</v>
      </c>
      <c r="F53" s="60">
        <v>0.3</v>
      </c>
      <c r="G53" s="59">
        <v>0.924</v>
      </c>
      <c r="H53" s="59"/>
      <c r="I53" s="59"/>
      <c r="J53" s="59"/>
      <c r="K53" s="59"/>
      <c r="L53" s="59">
        <v>1</v>
      </c>
    </row>
    <row r="54" spans="3:14" ht="15.75" thickBot="1">
      <c r="C54" s="39"/>
      <c r="D54" s="62"/>
      <c r="F54" s="61"/>
      <c r="G54" s="40">
        <v>0.076</v>
      </c>
      <c r="H54" s="41"/>
      <c r="I54" s="41"/>
      <c r="J54" s="41"/>
      <c r="K54" s="41"/>
      <c r="L54" s="41">
        <v>0</v>
      </c>
      <c r="M54" s="41"/>
      <c r="N54" s="69"/>
    </row>
    <row r="55" spans="3:14" ht="15.75" thickBot="1">
      <c r="C55" s="39"/>
      <c r="D55" s="62"/>
      <c r="F55" s="62"/>
      <c r="G55" s="59"/>
      <c r="H55" s="59"/>
      <c r="I55" s="59"/>
      <c r="J55" s="59"/>
      <c r="K55" s="59"/>
      <c r="L55" s="63">
        <v>1</v>
      </c>
      <c r="M55" s="59" t="s">
        <v>44</v>
      </c>
      <c r="N55" s="60"/>
    </row>
    <row r="56" spans="3:14" ht="15.75" thickBot="1">
      <c r="C56" s="39"/>
      <c r="D56" s="62"/>
      <c r="F56" s="62"/>
      <c r="M56" s="40" t="s">
        <v>45</v>
      </c>
      <c r="N56" s="58" t="s">
        <v>48</v>
      </c>
    </row>
    <row r="57" spans="3:14" ht="15.75" thickBot="1">
      <c r="C57" s="39"/>
      <c r="D57" s="62"/>
      <c r="F57" s="62"/>
      <c r="M57" s="59"/>
      <c r="N57" s="40" t="s">
        <v>49</v>
      </c>
    </row>
    <row r="58" spans="3:14" ht="15.75" thickBot="1">
      <c r="C58" s="39"/>
      <c r="D58" s="62"/>
      <c r="F58" s="62"/>
      <c r="M58" s="59"/>
      <c r="N58" s="63" t="s">
        <v>50</v>
      </c>
    </row>
    <row r="59" spans="3:12" ht="15.75" thickBot="1">
      <c r="C59" s="39"/>
      <c r="D59" s="62"/>
      <c r="F59" s="63">
        <v>0.7</v>
      </c>
      <c r="G59" s="59">
        <v>0.924</v>
      </c>
      <c r="H59" s="59"/>
      <c r="I59" s="59"/>
      <c r="J59" s="59"/>
      <c r="K59" s="59"/>
      <c r="L59" s="59"/>
    </row>
    <row r="60" spans="3:14" ht="15.75" thickBot="1">
      <c r="C60" s="39"/>
      <c r="D60" s="62"/>
      <c r="G60" s="40">
        <v>0.076</v>
      </c>
      <c r="H60" s="41">
        <v>0</v>
      </c>
      <c r="I60" s="41"/>
      <c r="J60" s="41"/>
      <c r="K60" s="41"/>
      <c r="L60" s="41"/>
      <c r="M60" s="41"/>
      <c r="N60" s="69"/>
    </row>
    <row r="61" spans="3:12" ht="15.75" thickBot="1">
      <c r="C61" s="39"/>
      <c r="D61" s="62"/>
      <c r="H61" s="63">
        <v>1</v>
      </c>
      <c r="I61" s="59">
        <v>0</v>
      </c>
      <c r="J61" s="59"/>
      <c r="K61" s="59"/>
      <c r="L61" s="59"/>
    </row>
    <row r="62" spans="3:14" ht="15.75" thickBot="1">
      <c r="C62" s="39"/>
      <c r="D62" s="62"/>
      <c r="I62" s="40">
        <v>1</v>
      </c>
      <c r="J62" s="41">
        <v>0.9</v>
      </c>
      <c r="K62" s="41">
        <v>0.89</v>
      </c>
      <c r="L62" s="41">
        <v>0</v>
      </c>
      <c r="M62" s="41"/>
      <c r="N62" s="69"/>
    </row>
    <row r="63" spans="3:14" ht="15.75" thickBot="1">
      <c r="C63" s="39"/>
      <c r="D63" s="62"/>
      <c r="J63" s="62"/>
      <c r="K63" s="62"/>
      <c r="L63" s="63">
        <v>1</v>
      </c>
      <c r="M63" s="59" t="s">
        <v>44</v>
      </c>
      <c r="N63" s="60"/>
    </row>
    <row r="64" spans="3:14" ht="15.75" thickBot="1">
      <c r="C64" s="39"/>
      <c r="D64" s="62"/>
      <c r="J64" s="39"/>
      <c r="M64" s="40" t="s">
        <v>45</v>
      </c>
      <c r="N64" s="58" t="s">
        <v>48</v>
      </c>
    </row>
    <row r="65" spans="3:14" ht="15.75" thickBot="1">
      <c r="C65" s="39"/>
      <c r="D65" s="62"/>
      <c r="J65" s="39"/>
      <c r="M65" s="59"/>
      <c r="N65" s="40" t="s">
        <v>49</v>
      </c>
    </row>
    <row r="66" spans="3:14" ht="15.75" thickBot="1">
      <c r="C66" s="39"/>
      <c r="D66" s="62"/>
      <c r="J66" s="39"/>
      <c r="M66" s="59"/>
      <c r="N66" s="63" t="s">
        <v>50</v>
      </c>
    </row>
    <row r="67" spans="3:14" ht="15.75" thickBot="1">
      <c r="C67" s="39"/>
      <c r="D67" s="62"/>
      <c r="J67" s="39"/>
      <c r="K67" s="63">
        <v>0.11</v>
      </c>
      <c r="L67" s="60">
        <v>0</v>
      </c>
      <c r="M67" s="60"/>
      <c r="N67" s="70"/>
    </row>
    <row r="68" spans="3:14" ht="15.75" thickBot="1">
      <c r="C68" s="39"/>
      <c r="D68" s="62"/>
      <c r="J68" s="62"/>
      <c r="K68" s="59"/>
      <c r="L68" s="40">
        <v>1</v>
      </c>
      <c r="M68" s="59" t="s">
        <v>44</v>
      </c>
      <c r="N68" s="60"/>
    </row>
    <row r="69" spans="3:14" ht="15.75" thickBot="1">
      <c r="C69" s="39"/>
      <c r="D69" s="62"/>
      <c r="J69" s="62"/>
      <c r="M69" s="40" t="s">
        <v>45</v>
      </c>
      <c r="N69" s="58" t="s">
        <v>48</v>
      </c>
    </row>
    <row r="70" spans="3:14" ht="15.75" thickBot="1">
      <c r="C70" s="39"/>
      <c r="D70" s="62"/>
      <c r="G70" s="59"/>
      <c r="J70" s="62"/>
      <c r="M70" s="59"/>
      <c r="N70" s="40" t="s">
        <v>49</v>
      </c>
    </row>
    <row r="71" spans="3:14" ht="15.75" thickBot="1">
      <c r="C71" s="39"/>
      <c r="D71" s="62"/>
      <c r="J71" s="62"/>
      <c r="L71" s="59"/>
      <c r="M71" s="59"/>
      <c r="N71" s="63" t="s">
        <v>50</v>
      </c>
    </row>
    <row r="72" spans="3:12" ht="15.75" thickBot="1">
      <c r="C72" s="39"/>
      <c r="D72" s="62"/>
      <c r="J72" s="63">
        <v>0.1</v>
      </c>
      <c r="K72" s="59">
        <v>0</v>
      </c>
      <c r="L72" s="59"/>
    </row>
    <row r="73" spans="3:14" ht="15.75" thickBot="1">
      <c r="C73" s="39"/>
      <c r="D73" s="62"/>
      <c r="K73" s="40">
        <v>1</v>
      </c>
      <c r="L73" s="41">
        <v>0</v>
      </c>
      <c r="M73" s="41"/>
      <c r="N73" s="69"/>
    </row>
    <row r="74" spans="3:14" ht="15.75" thickBot="1">
      <c r="C74" s="39"/>
      <c r="D74" s="62"/>
      <c r="L74" s="63">
        <v>1</v>
      </c>
      <c r="M74" s="59" t="s">
        <v>44</v>
      </c>
      <c r="N74" s="60"/>
    </row>
    <row r="75" spans="3:14" ht="15.75" thickBot="1">
      <c r="C75" s="39"/>
      <c r="D75" s="62"/>
      <c r="M75" s="40" t="s">
        <v>45</v>
      </c>
      <c r="N75" s="58" t="s">
        <v>48</v>
      </c>
    </row>
    <row r="76" spans="3:14" ht="15.75" thickBot="1">
      <c r="C76" s="39"/>
      <c r="D76" s="62"/>
      <c r="M76" s="59"/>
      <c r="N76" s="40" t="s">
        <v>49</v>
      </c>
    </row>
    <row r="77" spans="3:14" ht="15.75" thickBot="1">
      <c r="C77" s="39"/>
      <c r="D77" s="62"/>
      <c r="M77" s="59"/>
      <c r="N77" s="63" t="s">
        <v>50</v>
      </c>
    </row>
    <row r="78" spans="3:12" ht="15.75" thickBot="1">
      <c r="C78" s="39"/>
      <c r="D78" s="63" t="s">
        <v>89</v>
      </c>
      <c r="E78" s="59">
        <v>0.5</v>
      </c>
      <c r="F78" s="59">
        <v>0.3</v>
      </c>
      <c r="G78" s="59">
        <v>0.924</v>
      </c>
      <c r="H78" s="59"/>
      <c r="I78" s="59"/>
      <c r="J78" s="59"/>
      <c r="K78" s="59"/>
      <c r="L78" s="59">
        <v>1</v>
      </c>
    </row>
    <row r="79" spans="3:14" ht="15.75" thickBot="1">
      <c r="C79" s="62"/>
      <c r="E79" s="38"/>
      <c r="F79" s="38"/>
      <c r="G79" s="40">
        <v>0.076</v>
      </c>
      <c r="H79" s="41"/>
      <c r="I79" s="41"/>
      <c r="J79" s="41"/>
      <c r="K79" s="41"/>
      <c r="L79" s="41">
        <v>0</v>
      </c>
      <c r="M79" s="41"/>
      <c r="N79" s="69"/>
    </row>
    <row r="80" spans="3:14" ht="15.75" thickBot="1">
      <c r="C80" s="62"/>
      <c r="E80" s="39"/>
      <c r="F80" s="59"/>
      <c r="G80" s="59"/>
      <c r="H80" s="59"/>
      <c r="I80" s="59"/>
      <c r="J80" s="59"/>
      <c r="K80" s="59"/>
      <c r="L80" s="40">
        <v>1</v>
      </c>
      <c r="M80" s="59" t="s">
        <v>44</v>
      </c>
      <c r="N80" s="60"/>
    </row>
    <row r="81" spans="3:14" ht="15.75" thickBot="1">
      <c r="C81" s="62"/>
      <c r="E81" s="39"/>
      <c r="M81" s="40" t="s">
        <v>45</v>
      </c>
      <c r="N81" s="58" t="s">
        <v>48</v>
      </c>
    </row>
    <row r="82" spans="3:14" ht="15.75" thickBot="1">
      <c r="C82" s="62"/>
      <c r="E82" s="39"/>
      <c r="M82" s="59"/>
      <c r="N82" s="40" t="s">
        <v>49</v>
      </c>
    </row>
    <row r="83" spans="3:14" ht="15.75" thickBot="1">
      <c r="C83" s="62"/>
      <c r="E83" s="39"/>
      <c r="M83" s="59"/>
      <c r="N83" s="63" t="s">
        <v>50</v>
      </c>
    </row>
    <row r="84" spans="3:12" ht="15.75" thickBot="1">
      <c r="C84" s="62"/>
      <c r="E84" s="39"/>
      <c r="F84" s="59">
        <v>0.7</v>
      </c>
      <c r="G84" s="59">
        <v>0.924</v>
      </c>
      <c r="H84" s="59"/>
      <c r="I84" s="59"/>
      <c r="J84" s="59"/>
      <c r="K84" s="59"/>
      <c r="L84" s="59">
        <v>1</v>
      </c>
    </row>
    <row r="85" spans="3:14" ht="15.75" thickBot="1">
      <c r="C85" s="62"/>
      <c r="E85" s="62"/>
      <c r="F85" s="21"/>
      <c r="G85" s="40">
        <v>0.076</v>
      </c>
      <c r="H85" s="41"/>
      <c r="I85" s="41"/>
      <c r="J85" s="41"/>
      <c r="K85" s="41"/>
      <c r="L85" s="41">
        <v>0</v>
      </c>
      <c r="M85" s="41"/>
      <c r="N85" s="69"/>
    </row>
    <row r="86" spans="3:14" ht="15.75" thickBot="1">
      <c r="C86" s="62"/>
      <c r="E86" s="62"/>
      <c r="F86" s="59"/>
      <c r="G86" s="59"/>
      <c r="H86" s="59"/>
      <c r="I86" s="59"/>
      <c r="J86" s="59"/>
      <c r="K86" s="59"/>
      <c r="L86" s="40">
        <v>1</v>
      </c>
      <c r="M86" s="59" t="s">
        <v>44</v>
      </c>
      <c r="N86" s="60"/>
    </row>
    <row r="87" spans="3:14" ht="15.75" thickBot="1">
      <c r="C87" s="62"/>
      <c r="E87" s="62"/>
      <c r="M87" s="40" t="s">
        <v>45</v>
      </c>
      <c r="N87" s="58" t="s">
        <v>48</v>
      </c>
    </row>
    <row r="88" spans="3:14" ht="15.75" thickBot="1">
      <c r="C88" s="62"/>
      <c r="E88" s="62"/>
      <c r="M88" s="59"/>
      <c r="N88" s="40" t="s">
        <v>49</v>
      </c>
    </row>
    <row r="89" spans="3:14" ht="15.75" thickBot="1">
      <c r="C89" s="62"/>
      <c r="E89" s="62"/>
      <c r="M89" s="59"/>
      <c r="N89" s="63" t="s">
        <v>50</v>
      </c>
    </row>
    <row r="90" spans="3:12" ht="15.75" thickBot="1">
      <c r="C90" s="62"/>
      <c r="E90" s="63">
        <v>0.5</v>
      </c>
      <c r="F90" s="60">
        <v>0.3</v>
      </c>
      <c r="G90" s="59">
        <v>0.924</v>
      </c>
      <c r="H90" s="59"/>
      <c r="I90" s="59"/>
      <c r="J90" s="59"/>
      <c r="K90" s="59"/>
      <c r="L90" s="59">
        <v>1</v>
      </c>
    </row>
    <row r="91" spans="3:14" ht="15.75" thickBot="1">
      <c r="C91" s="62"/>
      <c r="F91" s="61"/>
      <c r="G91" s="40">
        <v>0.076</v>
      </c>
      <c r="H91" s="41"/>
      <c r="I91" s="41"/>
      <c r="J91" s="41"/>
      <c r="K91" s="41"/>
      <c r="L91" s="41">
        <v>0</v>
      </c>
      <c r="M91" s="41"/>
      <c r="N91" s="69"/>
    </row>
    <row r="92" spans="3:14" ht="15.75" thickBot="1">
      <c r="C92" s="62"/>
      <c r="F92" s="62"/>
      <c r="G92" s="59"/>
      <c r="H92" s="59"/>
      <c r="I92" s="59"/>
      <c r="J92" s="59"/>
      <c r="K92" s="59"/>
      <c r="L92" s="63">
        <v>1</v>
      </c>
      <c r="M92" s="59" t="s">
        <v>44</v>
      </c>
      <c r="N92" s="60"/>
    </row>
    <row r="93" spans="3:14" ht="15.75" thickBot="1">
      <c r="C93" s="62"/>
      <c r="F93" s="62"/>
      <c r="M93" s="40" t="s">
        <v>45</v>
      </c>
      <c r="N93" s="58" t="s">
        <v>48</v>
      </c>
    </row>
    <row r="94" spans="3:14" ht="15.75" thickBot="1">
      <c r="C94" s="62"/>
      <c r="F94" s="62"/>
      <c r="M94" s="59"/>
      <c r="N94" s="40" t="s">
        <v>49</v>
      </c>
    </row>
    <row r="95" spans="3:14" ht="15.75" thickBot="1">
      <c r="C95" s="62"/>
      <c r="F95" s="62"/>
      <c r="M95" s="59"/>
      <c r="N95" s="63" t="s">
        <v>50</v>
      </c>
    </row>
    <row r="96" spans="3:12" ht="15.75" thickBot="1">
      <c r="C96" s="62"/>
      <c r="F96" s="63">
        <v>0.7</v>
      </c>
      <c r="G96" s="59">
        <v>0.924</v>
      </c>
      <c r="H96" s="59"/>
      <c r="I96" s="59"/>
      <c r="J96" s="59"/>
      <c r="K96" s="59"/>
      <c r="L96" s="59"/>
    </row>
    <row r="97" spans="3:14" ht="15.75" thickBot="1">
      <c r="C97" s="62"/>
      <c r="G97" s="40">
        <v>0.076</v>
      </c>
      <c r="H97" s="41">
        <v>0</v>
      </c>
      <c r="I97" s="41"/>
      <c r="J97" s="41"/>
      <c r="K97" s="41"/>
      <c r="L97" s="41"/>
      <c r="M97" s="41"/>
      <c r="N97" s="69"/>
    </row>
    <row r="98" spans="3:12" ht="15.75" thickBot="1">
      <c r="C98" s="62"/>
      <c r="H98" s="63">
        <v>1</v>
      </c>
      <c r="I98" s="59">
        <v>0</v>
      </c>
      <c r="J98" s="59"/>
      <c r="K98" s="59"/>
      <c r="L98" s="59"/>
    </row>
    <row r="99" spans="3:14" ht="15.75" thickBot="1">
      <c r="C99" s="62"/>
      <c r="I99" s="40">
        <v>1</v>
      </c>
      <c r="J99" s="41">
        <v>0.9</v>
      </c>
      <c r="K99" s="41">
        <v>0.89</v>
      </c>
      <c r="L99" s="41">
        <v>0</v>
      </c>
      <c r="M99" s="41"/>
      <c r="N99" s="69"/>
    </row>
    <row r="100" spans="3:14" ht="15.75" thickBot="1">
      <c r="C100" s="62"/>
      <c r="J100" s="62"/>
      <c r="K100" s="62"/>
      <c r="L100" s="63">
        <v>1</v>
      </c>
      <c r="M100" s="59" t="s">
        <v>44</v>
      </c>
      <c r="N100" s="60"/>
    </row>
    <row r="101" spans="3:14" ht="15.75" thickBot="1">
      <c r="C101" s="62"/>
      <c r="J101" s="39"/>
      <c r="M101" s="40" t="s">
        <v>45</v>
      </c>
      <c r="N101" s="58" t="s">
        <v>48</v>
      </c>
    </row>
    <row r="102" spans="3:14" ht="15.75" thickBot="1">
      <c r="C102" s="62"/>
      <c r="J102" s="39"/>
      <c r="M102" s="59"/>
      <c r="N102" s="40" t="s">
        <v>49</v>
      </c>
    </row>
    <row r="103" spans="3:14" ht="15.75" thickBot="1">
      <c r="C103" s="62"/>
      <c r="J103" s="39"/>
      <c r="M103" s="59"/>
      <c r="N103" s="63" t="s">
        <v>50</v>
      </c>
    </row>
    <row r="104" spans="3:14" ht="15.75" thickBot="1">
      <c r="C104" s="62"/>
      <c r="J104" s="39"/>
      <c r="K104" s="63">
        <v>0.11</v>
      </c>
      <c r="L104" s="60">
        <v>0</v>
      </c>
      <c r="M104" s="60"/>
      <c r="N104" s="70"/>
    </row>
    <row r="105" spans="3:14" ht="15.75" thickBot="1">
      <c r="C105" s="62"/>
      <c r="J105" s="62"/>
      <c r="K105" s="59"/>
      <c r="L105" s="40">
        <v>1</v>
      </c>
      <c r="M105" s="59" t="s">
        <v>44</v>
      </c>
      <c r="N105" s="60"/>
    </row>
    <row r="106" spans="3:14" ht="15.75" thickBot="1">
      <c r="C106" s="62"/>
      <c r="J106" s="62"/>
      <c r="M106" s="40" t="s">
        <v>45</v>
      </c>
      <c r="N106" s="58" t="s">
        <v>48</v>
      </c>
    </row>
    <row r="107" spans="3:14" ht="15.75" thickBot="1">
      <c r="C107" s="62"/>
      <c r="G107" s="59"/>
      <c r="J107" s="62"/>
      <c r="M107" s="59"/>
      <c r="N107" s="40" t="s">
        <v>49</v>
      </c>
    </row>
    <row r="108" spans="3:14" ht="15.75" thickBot="1">
      <c r="C108" s="62"/>
      <c r="J108" s="62"/>
      <c r="L108" s="59"/>
      <c r="M108" s="59"/>
      <c r="N108" s="63" t="s">
        <v>50</v>
      </c>
    </row>
    <row r="109" spans="3:12" ht="15.75" thickBot="1">
      <c r="C109" s="62"/>
      <c r="J109" s="63">
        <v>0.1</v>
      </c>
      <c r="K109" s="59">
        <v>0</v>
      </c>
      <c r="L109" s="59"/>
    </row>
    <row r="110" spans="3:14" ht="15.75" thickBot="1">
      <c r="C110" s="62"/>
      <c r="K110" s="40">
        <v>1</v>
      </c>
      <c r="L110" s="41">
        <v>0</v>
      </c>
      <c r="M110" s="41"/>
      <c r="N110" s="69"/>
    </row>
    <row r="111" spans="3:14" ht="15.75" thickBot="1">
      <c r="C111" s="62"/>
      <c r="L111" s="63">
        <v>1</v>
      </c>
      <c r="M111" s="59" t="s">
        <v>44</v>
      </c>
      <c r="N111" s="60"/>
    </row>
    <row r="112" spans="3:14" ht="15.75" thickBot="1">
      <c r="C112" s="62"/>
      <c r="M112" s="40" t="s">
        <v>45</v>
      </c>
      <c r="N112" s="58" t="s">
        <v>48</v>
      </c>
    </row>
    <row r="113" spans="3:14" ht="15.75" thickBot="1">
      <c r="C113" s="62"/>
      <c r="M113" s="59"/>
      <c r="N113" s="40" t="s">
        <v>49</v>
      </c>
    </row>
    <row r="114" spans="3:14" ht="15.75" thickBot="1">
      <c r="C114" s="62"/>
      <c r="M114" s="59"/>
      <c r="N114" s="63" t="s">
        <v>50</v>
      </c>
    </row>
    <row r="115" spans="3:12" ht="15.75" thickBot="1">
      <c r="C115" s="63" t="s">
        <v>90</v>
      </c>
      <c r="D115" s="57" t="s">
        <v>87</v>
      </c>
      <c r="E115" s="59">
        <v>0.5</v>
      </c>
      <c r="F115" s="59">
        <v>0.3</v>
      </c>
      <c r="G115" s="59">
        <v>0.924</v>
      </c>
      <c r="H115" s="59"/>
      <c r="I115" s="59"/>
      <c r="J115" s="59"/>
      <c r="K115" s="59"/>
      <c r="L115" s="59">
        <v>1</v>
      </c>
    </row>
    <row r="116" spans="4:14" ht="15.75" thickBot="1">
      <c r="D116" s="38"/>
      <c r="E116" s="38"/>
      <c r="F116" s="38"/>
      <c r="G116" s="40">
        <v>0.076</v>
      </c>
      <c r="H116" s="41"/>
      <c r="I116" s="41"/>
      <c r="J116" s="41"/>
      <c r="K116" s="41"/>
      <c r="L116" s="41">
        <v>0</v>
      </c>
      <c r="M116" s="41"/>
      <c r="N116" s="69"/>
    </row>
    <row r="117" spans="4:14" ht="15.75" thickBot="1">
      <c r="D117" s="39"/>
      <c r="E117" s="39"/>
      <c r="F117" s="59"/>
      <c r="G117" s="59"/>
      <c r="H117" s="59"/>
      <c r="I117" s="59"/>
      <c r="J117" s="59"/>
      <c r="K117" s="59"/>
      <c r="L117" s="40">
        <v>1</v>
      </c>
      <c r="M117" s="59" t="s">
        <v>44</v>
      </c>
      <c r="N117" s="60"/>
    </row>
    <row r="118" spans="4:14" ht="15.75" thickBot="1">
      <c r="D118" s="39"/>
      <c r="E118" s="39"/>
      <c r="M118" s="40" t="s">
        <v>45</v>
      </c>
      <c r="N118" s="58" t="s">
        <v>48</v>
      </c>
    </row>
    <row r="119" spans="4:14" ht="15.75" thickBot="1">
      <c r="D119" s="39"/>
      <c r="E119" s="39"/>
      <c r="M119" s="59"/>
      <c r="N119" s="40" t="s">
        <v>49</v>
      </c>
    </row>
    <row r="120" spans="4:14" ht="15.75" thickBot="1">
      <c r="D120" s="39"/>
      <c r="E120" s="39"/>
      <c r="M120" s="59"/>
      <c r="N120" s="63" t="s">
        <v>50</v>
      </c>
    </row>
    <row r="121" spans="4:12" ht="15.75" thickBot="1">
      <c r="D121" s="39"/>
      <c r="E121" s="39"/>
      <c r="F121" s="59">
        <v>0.7</v>
      </c>
      <c r="G121" s="59">
        <v>0.924</v>
      </c>
      <c r="H121" s="59"/>
      <c r="I121" s="59"/>
      <c r="J121" s="59"/>
      <c r="K121" s="59"/>
      <c r="L121" s="59">
        <v>1</v>
      </c>
    </row>
    <row r="122" spans="4:14" ht="15.75" thickBot="1">
      <c r="D122" s="39"/>
      <c r="E122" s="62"/>
      <c r="F122" s="21"/>
      <c r="G122" s="40">
        <v>0.076</v>
      </c>
      <c r="H122" s="41"/>
      <c r="I122" s="41"/>
      <c r="J122" s="41"/>
      <c r="K122" s="41"/>
      <c r="L122" s="41">
        <v>0</v>
      </c>
      <c r="M122" s="41"/>
      <c r="N122" s="69"/>
    </row>
    <row r="123" spans="4:14" ht="15.75" thickBot="1">
      <c r="D123" s="39"/>
      <c r="E123" s="62"/>
      <c r="F123" s="59"/>
      <c r="G123" s="59"/>
      <c r="H123" s="59"/>
      <c r="I123" s="59"/>
      <c r="J123" s="59"/>
      <c r="K123" s="59"/>
      <c r="L123" s="40">
        <v>1</v>
      </c>
      <c r="M123" s="59" t="s">
        <v>44</v>
      </c>
      <c r="N123" s="60"/>
    </row>
    <row r="124" spans="4:14" ht="15.75" thickBot="1">
      <c r="D124" s="39"/>
      <c r="E124" s="62"/>
      <c r="M124" s="40" t="s">
        <v>45</v>
      </c>
      <c r="N124" s="58" t="s">
        <v>48</v>
      </c>
    </row>
    <row r="125" spans="4:14" ht="15.75" thickBot="1">
      <c r="D125" s="39"/>
      <c r="E125" s="62"/>
      <c r="M125" s="59"/>
      <c r="N125" s="40" t="s">
        <v>49</v>
      </c>
    </row>
    <row r="126" spans="4:14" ht="15.75" thickBot="1">
      <c r="D126" s="39"/>
      <c r="E126" s="62"/>
      <c r="M126" s="59"/>
      <c r="N126" s="63" t="s">
        <v>50</v>
      </c>
    </row>
    <row r="127" spans="4:12" ht="15.75" thickBot="1">
      <c r="D127" s="39"/>
      <c r="E127" s="63">
        <v>0.5</v>
      </c>
      <c r="F127" s="60">
        <v>0.3</v>
      </c>
      <c r="G127" s="59">
        <v>0.924</v>
      </c>
      <c r="H127" s="59"/>
      <c r="I127" s="59"/>
      <c r="J127" s="59"/>
      <c r="K127" s="59"/>
      <c r="L127" s="59">
        <v>1</v>
      </c>
    </row>
    <row r="128" spans="4:14" ht="15.75" thickBot="1">
      <c r="D128" s="62"/>
      <c r="F128" s="61"/>
      <c r="G128" s="40">
        <v>0.076</v>
      </c>
      <c r="H128" s="41"/>
      <c r="I128" s="41"/>
      <c r="J128" s="41"/>
      <c r="K128" s="41"/>
      <c r="L128" s="41">
        <v>0</v>
      </c>
      <c r="M128" s="41"/>
      <c r="N128" s="69"/>
    </row>
    <row r="129" spans="4:14" ht="15.75" thickBot="1">
      <c r="D129" s="62"/>
      <c r="F129" s="62"/>
      <c r="G129" s="59"/>
      <c r="H129" s="59"/>
      <c r="I129" s="59"/>
      <c r="J129" s="59"/>
      <c r="K129" s="59"/>
      <c r="L129" s="63">
        <v>1</v>
      </c>
      <c r="M129" s="59" t="s">
        <v>44</v>
      </c>
      <c r="N129" s="60"/>
    </row>
    <row r="130" spans="4:14" ht="15.75" thickBot="1">
      <c r="D130" s="62"/>
      <c r="F130" s="62"/>
      <c r="M130" s="40" t="s">
        <v>45</v>
      </c>
      <c r="N130" s="58" t="s">
        <v>48</v>
      </c>
    </row>
    <row r="131" spans="4:14" ht="15.75" thickBot="1">
      <c r="D131" s="62"/>
      <c r="F131" s="62"/>
      <c r="M131" s="59"/>
      <c r="N131" s="40" t="s">
        <v>49</v>
      </c>
    </row>
    <row r="132" spans="4:14" ht="15.75" thickBot="1">
      <c r="D132" s="62"/>
      <c r="F132" s="62"/>
      <c r="M132" s="59"/>
      <c r="N132" s="63" t="s">
        <v>50</v>
      </c>
    </row>
    <row r="133" spans="4:12" ht="15.75" thickBot="1">
      <c r="D133" s="62"/>
      <c r="F133" s="63">
        <v>0.7</v>
      </c>
      <c r="G133" s="59">
        <v>0.924</v>
      </c>
      <c r="H133" s="59"/>
      <c r="I133" s="59"/>
      <c r="J133" s="59"/>
      <c r="K133" s="59"/>
      <c r="L133" s="59"/>
    </row>
    <row r="134" spans="4:14" ht="15.75" thickBot="1">
      <c r="D134" s="62"/>
      <c r="G134" s="40">
        <v>0.076</v>
      </c>
      <c r="H134" s="41">
        <v>0</v>
      </c>
      <c r="I134" s="41"/>
      <c r="J134" s="41"/>
      <c r="K134" s="41"/>
      <c r="L134" s="41"/>
      <c r="M134" s="41"/>
      <c r="N134" s="69"/>
    </row>
    <row r="135" spans="4:12" ht="15.75" thickBot="1">
      <c r="D135" s="62"/>
      <c r="H135" s="63">
        <v>1</v>
      </c>
      <c r="I135" s="59">
        <v>0</v>
      </c>
      <c r="J135" s="59"/>
      <c r="K135" s="59"/>
      <c r="L135" s="59"/>
    </row>
    <row r="136" spans="4:14" ht="15.75" thickBot="1">
      <c r="D136" s="62"/>
      <c r="I136" s="40">
        <v>1</v>
      </c>
      <c r="J136" s="41">
        <v>0.9</v>
      </c>
      <c r="K136" s="41">
        <v>0.89</v>
      </c>
      <c r="L136" s="41">
        <v>0</v>
      </c>
      <c r="M136" s="41"/>
      <c r="N136" s="69"/>
    </row>
    <row r="137" spans="4:14" ht="15.75" thickBot="1">
      <c r="D137" s="62"/>
      <c r="J137" s="62"/>
      <c r="K137" s="62"/>
      <c r="L137" s="63">
        <v>1</v>
      </c>
      <c r="M137" s="59" t="s">
        <v>44</v>
      </c>
      <c r="N137" s="60"/>
    </row>
    <row r="138" spans="4:14" ht="15.75" thickBot="1">
      <c r="D138" s="62"/>
      <c r="J138" s="39"/>
      <c r="M138" s="40" t="s">
        <v>45</v>
      </c>
      <c r="N138" s="58" t="s">
        <v>48</v>
      </c>
    </row>
    <row r="139" spans="4:14" ht="15.75" thickBot="1">
      <c r="D139" s="62"/>
      <c r="J139" s="39"/>
      <c r="M139" s="59"/>
      <c r="N139" s="40" t="s">
        <v>49</v>
      </c>
    </row>
    <row r="140" spans="4:14" ht="15.75" thickBot="1">
      <c r="D140" s="62"/>
      <c r="J140" s="39"/>
      <c r="M140" s="59"/>
      <c r="N140" s="63" t="s">
        <v>50</v>
      </c>
    </row>
    <row r="141" spans="4:14" ht="15.75" thickBot="1">
      <c r="D141" s="62"/>
      <c r="J141" s="39"/>
      <c r="K141" s="63">
        <v>0.11</v>
      </c>
      <c r="L141" s="60">
        <v>0</v>
      </c>
      <c r="M141" s="60"/>
      <c r="N141" s="70"/>
    </row>
    <row r="142" spans="4:14" ht="15.75" thickBot="1">
      <c r="D142" s="62"/>
      <c r="J142" s="62"/>
      <c r="K142" s="59"/>
      <c r="L142" s="40">
        <v>1</v>
      </c>
      <c r="M142" s="59" t="s">
        <v>44</v>
      </c>
      <c r="N142" s="60"/>
    </row>
    <row r="143" spans="4:14" ht="15.75" thickBot="1">
      <c r="D143" s="62"/>
      <c r="J143" s="62"/>
      <c r="M143" s="40" t="s">
        <v>45</v>
      </c>
      <c r="N143" s="58" t="s">
        <v>48</v>
      </c>
    </row>
    <row r="144" spans="4:14" ht="15.75" thickBot="1">
      <c r="D144" s="62"/>
      <c r="G144" s="59"/>
      <c r="J144" s="62"/>
      <c r="M144" s="59"/>
      <c r="N144" s="40" t="s">
        <v>49</v>
      </c>
    </row>
    <row r="145" spans="4:14" ht="15.75" thickBot="1">
      <c r="D145" s="62"/>
      <c r="J145" s="62"/>
      <c r="L145" s="59"/>
      <c r="M145" s="59"/>
      <c r="N145" s="63" t="s">
        <v>50</v>
      </c>
    </row>
    <row r="146" spans="4:12" ht="15.75" thickBot="1">
      <c r="D146" s="62"/>
      <c r="J146" s="63">
        <v>0.1</v>
      </c>
      <c r="K146" s="59">
        <v>0</v>
      </c>
      <c r="L146" s="59"/>
    </row>
    <row r="147" spans="4:14" ht="15.75" thickBot="1">
      <c r="D147" s="62"/>
      <c r="K147" s="40">
        <v>1</v>
      </c>
      <c r="L147" s="41">
        <v>0</v>
      </c>
      <c r="M147" s="41"/>
      <c r="N147" s="69"/>
    </row>
    <row r="148" spans="4:14" ht="15.75" thickBot="1">
      <c r="D148" s="62"/>
      <c r="L148" s="63">
        <v>1</v>
      </c>
      <c r="M148" s="59" t="s">
        <v>44</v>
      </c>
      <c r="N148" s="60"/>
    </row>
    <row r="149" spans="4:14" ht="15.75" thickBot="1">
      <c r="D149" s="62"/>
      <c r="M149" s="40" t="s">
        <v>45</v>
      </c>
      <c r="N149" s="58" t="s">
        <v>48</v>
      </c>
    </row>
    <row r="150" spans="4:14" ht="15.75" thickBot="1">
      <c r="D150" s="62"/>
      <c r="M150" s="59"/>
      <c r="N150" s="40" t="s">
        <v>49</v>
      </c>
    </row>
    <row r="151" spans="4:14" ht="15.75" thickBot="1">
      <c r="D151" s="62"/>
      <c r="M151" s="59"/>
      <c r="N151" s="63" t="s">
        <v>50</v>
      </c>
    </row>
    <row r="152" spans="4:12" ht="15.75" thickBot="1">
      <c r="D152" s="63" t="s">
        <v>88</v>
      </c>
      <c r="E152" s="59">
        <v>0.5</v>
      </c>
      <c r="F152" s="59">
        <v>0.3</v>
      </c>
      <c r="G152" s="59">
        <v>0.924</v>
      </c>
      <c r="H152" s="59"/>
      <c r="I152" s="59"/>
      <c r="J152" s="59"/>
      <c r="K152" s="59"/>
      <c r="L152" s="59">
        <v>1</v>
      </c>
    </row>
    <row r="153" spans="4:14" ht="15.75" thickBot="1">
      <c r="D153" s="38"/>
      <c r="E153" s="38"/>
      <c r="F153" s="38"/>
      <c r="G153" s="40">
        <v>0.076</v>
      </c>
      <c r="H153" s="41"/>
      <c r="I153" s="41"/>
      <c r="J153" s="41"/>
      <c r="K153" s="41"/>
      <c r="L153" s="41">
        <v>0</v>
      </c>
      <c r="M153" s="41"/>
      <c r="N153" s="69"/>
    </row>
    <row r="154" spans="4:14" ht="15.75" thickBot="1">
      <c r="D154" s="39"/>
      <c r="E154" s="39"/>
      <c r="F154" s="59"/>
      <c r="G154" s="59"/>
      <c r="H154" s="59"/>
      <c r="I154" s="59"/>
      <c r="J154" s="59"/>
      <c r="K154" s="59"/>
      <c r="L154" s="40">
        <v>1</v>
      </c>
      <c r="M154" s="59" t="s">
        <v>44</v>
      </c>
      <c r="N154" s="60"/>
    </row>
    <row r="155" spans="4:14" ht="15.75" thickBot="1">
      <c r="D155" s="39"/>
      <c r="E155" s="39"/>
      <c r="M155" s="40" t="s">
        <v>45</v>
      </c>
      <c r="N155" s="58" t="s">
        <v>48</v>
      </c>
    </row>
    <row r="156" spans="4:14" ht="15.75" thickBot="1">
      <c r="D156" s="39"/>
      <c r="E156" s="39"/>
      <c r="M156" s="59"/>
      <c r="N156" s="40" t="s">
        <v>49</v>
      </c>
    </row>
    <row r="157" spans="4:14" ht="15.75" thickBot="1">
      <c r="D157" s="39"/>
      <c r="E157" s="39"/>
      <c r="M157" s="59"/>
      <c r="N157" s="63" t="s">
        <v>50</v>
      </c>
    </row>
    <row r="158" spans="4:12" ht="15.75" thickBot="1">
      <c r="D158" s="39"/>
      <c r="E158" s="39"/>
      <c r="F158" s="59">
        <v>0.7</v>
      </c>
      <c r="G158" s="59">
        <v>0.924</v>
      </c>
      <c r="H158" s="59"/>
      <c r="I158" s="59"/>
      <c r="J158" s="59"/>
      <c r="K158" s="59"/>
      <c r="L158" s="59">
        <v>1</v>
      </c>
    </row>
    <row r="159" spans="4:14" ht="15.75" thickBot="1">
      <c r="D159" s="39"/>
      <c r="E159" s="62"/>
      <c r="F159" s="21"/>
      <c r="G159" s="40">
        <v>0.076</v>
      </c>
      <c r="H159" s="41"/>
      <c r="I159" s="41"/>
      <c r="J159" s="41"/>
      <c r="K159" s="41"/>
      <c r="L159" s="41">
        <v>0</v>
      </c>
      <c r="M159" s="41"/>
      <c r="N159" s="69"/>
    </row>
    <row r="160" spans="4:14" ht="15.75" thickBot="1">
      <c r="D160" s="39"/>
      <c r="E160" s="62"/>
      <c r="F160" s="59"/>
      <c r="G160" s="59"/>
      <c r="H160" s="59"/>
      <c r="I160" s="59"/>
      <c r="J160" s="59"/>
      <c r="K160" s="59"/>
      <c r="L160" s="40">
        <v>1</v>
      </c>
      <c r="M160" s="59" t="s">
        <v>44</v>
      </c>
      <c r="N160" s="60"/>
    </row>
    <row r="161" spans="4:14" ht="15.75" thickBot="1">
      <c r="D161" s="39"/>
      <c r="E161" s="62"/>
      <c r="M161" s="40" t="s">
        <v>45</v>
      </c>
      <c r="N161" s="58" t="s">
        <v>48</v>
      </c>
    </row>
    <row r="162" spans="4:14" ht="15.75" thickBot="1">
      <c r="D162" s="39"/>
      <c r="E162" s="62"/>
      <c r="M162" s="59"/>
      <c r="N162" s="40" t="s">
        <v>49</v>
      </c>
    </row>
    <row r="163" spans="4:14" ht="15.75" thickBot="1">
      <c r="D163" s="39"/>
      <c r="E163" s="62"/>
      <c r="M163" s="59"/>
      <c r="N163" s="63" t="s">
        <v>50</v>
      </c>
    </row>
    <row r="164" spans="4:12" ht="15.75" thickBot="1">
      <c r="D164" s="39"/>
      <c r="E164" s="63">
        <v>0.5</v>
      </c>
      <c r="F164" s="60">
        <v>0.3</v>
      </c>
      <c r="G164" s="59">
        <v>0.924</v>
      </c>
      <c r="H164" s="59"/>
      <c r="I164" s="59"/>
      <c r="J164" s="59"/>
      <c r="K164" s="59"/>
      <c r="L164" s="59">
        <v>1</v>
      </c>
    </row>
    <row r="165" spans="4:14" ht="15.75" thickBot="1">
      <c r="D165" s="62"/>
      <c r="F165" s="61"/>
      <c r="G165" s="40">
        <v>0.076</v>
      </c>
      <c r="H165" s="41"/>
      <c r="I165" s="41"/>
      <c r="J165" s="41"/>
      <c r="K165" s="41"/>
      <c r="L165" s="41">
        <v>0</v>
      </c>
      <c r="M165" s="41"/>
      <c r="N165" s="69"/>
    </row>
    <row r="166" spans="4:14" ht="15.75" thickBot="1">
      <c r="D166" s="62"/>
      <c r="F166" s="62"/>
      <c r="G166" s="59"/>
      <c r="H166" s="59"/>
      <c r="I166" s="59"/>
      <c r="J166" s="59"/>
      <c r="K166" s="59"/>
      <c r="L166" s="63">
        <v>1</v>
      </c>
      <c r="M166" s="59" t="s">
        <v>44</v>
      </c>
      <c r="N166" s="60"/>
    </row>
    <row r="167" spans="4:14" ht="15.75" thickBot="1">
      <c r="D167" s="62"/>
      <c r="F167" s="62"/>
      <c r="M167" s="40" t="s">
        <v>45</v>
      </c>
      <c r="N167" s="58" t="s">
        <v>48</v>
      </c>
    </row>
    <row r="168" spans="4:14" ht="15.75" thickBot="1">
      <c r="D168" s="62"/>
      <c r="F168" s="62"/>
      <c r="M168" s="59"/>
      <c r="N168" s="40" t="s">
        <v>49</v>
      </c>
    </row>
    <row r="169" spans="4:14" ht="15.75" thickBot="1">
      <c r="D169" s="62"/>
      <c r="F169" s="62"/>
      <c r="M169" s="59"/>
      <c r="N169" s="63" t="s">
        <v>50</v>
      </c>
    </row>
    <row r="170" spans="4:12" ht="15.75" thickBot="1">
      <c r="D170" s="62"/>
      <c r="F170" s="63">
        <v>0.7</v>
      </c>
      <c r="G170" s="59">
        <v>0.924</v>
      </c>
      <c r="H170" s="59"/>
      <c r="I170" s="59"/>
      <c r="J170" s="59"/>
      <c r="K170" s="59"/>
      <c r="L170" s="59"/>
    </row>
    <row r="171" spans="4:14" ht="15.75" thickBot="1">
      <c r="D171" s="62"/>
      <c r="G171" s="40">
        <v>0.076</v>
      </c>
      <c r="H171" s="41">
        <v>0</v>
      </c>
      <c r="I171" s="41"/>
      <c r="J171" s="41"/>
      <c r="K171" s="41"/>
      <c r="L171" s="41"/>
      <c r="M171" s="41"/>
      <c r="N171" s="69"/>
    </row>
    <row r="172" spans="4:12" ht="15.75" thickBot="1">
      <c r="D172" s="62"/>
      <c r="H172" s="63">
        <v>1</v>
      </c>
      <c r="I172" s="59">
        <v>0</v>
      </c>
      <c r="J172" s="59"/>
      <c r="K172" s="59"/>
      <c r="L172" s="59"/>
    </row>
    <row r="173" spans="4:14" ht="15.75" thickBot="1">
      <c r="D173" s="62"/>
      <c r="I173" s="40">
        <v>1</v>
      </c>
      <c r="J173" s="41">
        <v>0.9</v>
      </c>
      <c r="K173" s="41">
        <v>0.89</v>
      </c>
      <c r="L173" s="41">
        <v>0</v>
      </c>
      <c r="M173" s="41"/>
      <c r="N173" s="69"/>
    </row>
    <row r="174" spans="4:14" ht="15.75" thickBot="1">
      <c r="D174" s="62"/>
      <c r="J174" s="62"/>
      <c r="K174" s="62"/>
      <c r="L174" s="63">
        <v>1</v>
      </c>
      <c r="M174" s="59" t="s">
        <v>44</v>
      </c>
      <c r="N174" s="60"/>
    </row>
    <row r="175" spans="4:14" ht="15.75" thickBot="1">
      <c r="D175" s="62"/>
      <c r="J175" s="39"/>
      <c r="M175" s="40" t="s">
        <v>45</v>
      </c>
      <c r="N175" s="58" t="s">
        <v>48</v>
      </c>
    </row>
    <row r="176" spans="4:14" ht="15.75" thickBot="1">
      <c r="D176" s="62"/>
      <c r="J176" s="39"/>
      <c r="M176" s="59"/>
      <c r="N176" s="40" t="s">
        <v>49</v>
      </c>
    </row>
    <row r="177" spans="4:14" ht="15.75" thickBot="1">
      <c r="D177" s="62"/>
      <c r="J177" s="39"/>
      <c r="M177" s="59"/>
      <c r="N177" s="63" t="s">
        <v>50</v>
      </c>
    </row>
    <row r="178" spans="4:14" ht="15.75" thickBot="1">
      <c r="D178" s="62"/>
      <c r="J178" s="39"/>
      <c r="K178" s="63">
        <v>0.11</v>
      </c>
      <c r="L178" s="60">
        <v>0</v>
      </c>
      <c r="M178" s="60"/>
      <c r="N178" s="70"/>
    </row>
    <row r="179" spans="4:14" ht="15.75" thickBot="1">
      <c r="D179" s="62"/>
      <c r="J179" s="62"/>
      <c r="K179" s="59"/>
      <c r="L179" s="40">
        <v>1</v>
      </c>
      <c r="M179" s="59" t="s">
        <v>44</v>
      </c>
      <c r="N179" s="60"/>
    </row>
    <row r="180" spans="4:14" ht="15.75" thickBot="1">
      <c r="D180" s="62"/>
      <c r="J180" s="62"/>
      <c r="M180" s="40" t="s">
        <v>45</v>
      </c>
      <c r="N180" s="58" t="s">
        <v>48</v>
      </c>
    </row>
    <row r="181" spans="4:14" ht="15.75" thickBot="1">
      <c r="D181" s="62"/>
      <c r="G181" s="59"/>
      <c r="J181" s="62"/>
      <c r="M181" s="59"/>
      <c r="N181" s="40" t="s">
        <v>49</v>
      </c>
    </row>
    <row r="182" spans="4:14" ht="15.75" thickBot="1">
      <c r="D182" s="62"/>
      <c r="J182" s="62"/>
      <c r="L182" s="59"/>
      <c r="M182" s="59"/>
      <c r="N182" s="63" t="s">
        <v>50</v>
      </c>
    </row>
    <row r="183" spans="4:12" ht="15.75" thickBot="1">
      <c r="D183" s="62"/>
      <c r="J183" s="63">
        <v>0.1</v>
      </c>
      <c r="K183" s="59">
        <v>0</v>
      </c>
      <c r="L183" s="59"/>
    </row>
    <row r="184" spans="4:14" ht="15.75" thickBot="1">
      <c r="D184" s="62"/>
      <c r="K184" s="40">
        <v>1</v>
      </c>
      <c r="L184" s="41">
        <v>0</v>
      </c>
      <c r="M184" s="41"/>
      <c r="N184" s="69"/>
    </row>
    <row r="185" spans="4:14" ht="15.75" thickBot="1">
      <c r="D185" s="62"/>
      <c r="L185" s="63">
        <v>1</v>
      </c>
      <c r="M185" s="59" t="s">
        <v>44</v>
      </c>
      <c r="N185" s="60"/>
    </row>
    <row r="186" spans="4:14" ht="15.75" thickBot="1">
      <c r="D186" s="62"/>
      <c r="M186" s="40" t="s">
        <v>45</v>
      </c>
      <c r="N186" s="58" t="s">
        <v>48</v>
      </c>
    </row>
    <row r="187" spans="4:14" ht="15.75" thickBot="1">
      <c r="D187" s="62"/>
      <c r="M187" s="59"/>
      <c r="N187" s="40" t="s">
        <v>49</v>
      </c>
    </row>
    <row r="188" spans="4:14" ht="15.75" thickBot="1">
      <c r="D188" s="62"/>
      <c r="M188" s="59"/>
      <c r="N188" s="63" t="s">
        <v>50</v>
      </c>
    </row>
    <row r="189" spans="4:12" ht="15.75" thickBot="1">
      <c r="D189" s="63" t="s">
        <v>89</v>
      </c>
      <c r="E189" s="59">
        <v>0.5</v>
      </c>
      <c r="F189" s="59">
        <v>0.3</v>
      </c>
      <c r="G189" s="59">
        <v>0.924</v>
      </c>
      <c r="H189" s="59"/>
      <c r="I189" s="59"/>
      <c r="J189" s="59"/>
      <c r="K189" s="59"/>
      <c r="L189" s="59">
        <v>1</v>
      </c>
    </row>
    <row r="190" spans="3:14" ht="15.75" thickBot="1">
      <c r="C190" s="58" t="s">
        <v>38</v>
      </c>
      <c r="E190" s="38"/>
      <c r="F190" s="38"/>
      <c r="G190" s="40">
        <v>0.076</v>
      </c>
      <c r="H190" s="41"/>
      <c r="I190" s="41"/>
      <c r="J190" s="41"/>
      <c r="K190" s="41"/>
      <c r="L190" s="41">
        <v>0</v>
      </c>
      <c r="M190" s="41"/>
      <c r="N190" s="69"/>
    </row>
    <row r="191" spans="2:14" ht="15.75" thickBot="1">
      <c r="B191" s="58" t="s">
        <v>39</v>
      </c>
      <c r="C191" s="61"/>
      <c r="E191" s="39"/>
      <c r="F191" s="59"/>
      <c r="G191" s="59"/>
      <c r="H191" s="59"/>
      <c r="I191" s="59"/>
      <c r="J191" s="59"/>
      <c r="K191" s="59"/>
      <c r="L191" s="40">
        <v>1</v>
      </c>
      <c r="M191" s="59" t="s">
        <v>44</v>
      </c>
      <c r="N191" s="60"/>
    </row>
    <row r="192" spans="5:14" ht="15.75" thickBot="1">
      <c r="E192" s="39"/>
      <c r="M192" s="40" t="s">
        <v>45</v>
      </c>
      <c r="N192" s="58" t="s">
        <v>48</v>
      </c>
    </row>
    <row r="193" spans="5:14" ht="15.75" thickBot="1">
      <c r="E193" s="39"/>
      <c r="M193" s="59"/>
      <c r="N193" s="40" t="s">
        <v>49</v>
      </c>
    </row>
    <row r="194" spans="5:14" ht="15.75" thickBot="1">
      <c r="E194" s="39"/>
      <c r="M194" s="59"/>
      <c r="N194" s="63" t="s">
        <v>50</v>
      </c>
    </row>
    <row r="195" spans="5:12" ht="15.75" thickBot="1">
      <c r="E195" s="39"/>
      <c r="F195" s="59">
        <v>0.7</v>
      </c>
      <c r="G195" s="59">
        <v>0.924</v>
      </c>
      <c r="H195" s="59"/>
      <c r="I195" s="59"/>
      <c r="J195" s="59"/>
      <c r="K195" s="59"/>
      <c r="L195" s="59">
        <v>1</v>
      </c>
    </row>
    <row r="196" spans="5:14" ht="15.75" thickBot="1">
      <c r="E196" s="62"/>
      <c r="F196" s="21"/>
      <c r="G196" s="40">
        <v>0.076</v>
      </c>
      <c r="H196" s="41"/>
      <c r="I196" s="41"/>
      <c r="J196" s="41"/>
      <c r="K196" s="41"/>
      <c r="L196" s="41">
        <v>0</v>
      </c>
      <c r="M196" s="41"/>
      <c r="N196" s="69"/>
    </row>
    <row r="197" spans="5:14" ht="15.75" thickBot="1">
      <c r="E197" s="62"/>
      <c r="F197" s="59"/>
      <c r="G197" s="59"/>
      <c r="H197" s="59"/>
      <c r="I197" s="59"/>
      <c r="J197" s="59"/>
      <c r="K197" s="59"/>
      <c r="L197" s="40">
        <v>1</v>
      </c>
      <c r="M197" s="59" t="s">
        <v>44</v>
      </c>
      <c r="N197" s="60"/>
    </row>
    <row r="198" spans="5:14" ht="15.75" thickBot="1">
      <c r="E198" s="62"/>
      <c r="M198" s="40" t="s">
        <v>45</v>
      </c>
      <c r="N198" s="58" t="s">
        <v>48</v>
      </c>
    </row>
    <row r="199" spans="5:14" ht="15.75" thickBot="1">
      <c r="E199" s="62"/>
      <c r="M199" s="59"/>
      <c r="N199" s="40" t="s">
        <v>49</v>
      </c>
    </row>
    <row r="200" spans="5:14" ht="15.75" thickBot="1">
      <c r="E200" s="62"/>
      <c r="M200" s="59"/>
      <c r="N200" s="63" t="s">
        <v>50</v>
      </c>
    </row>
    <row r="201" spans="5:12" ht="15.75" thickBot="1">
      <c r="E201" s="63">
        <v>0.5</v>
      </c>
      <c r="F201" s="60">
        <v>0.3</v>
      </c>
      <c r="G201" s="59">
        <v>0.924</v>
      </c>
      <c r="H201" s="59"/>
      <c r="I201" s="59"/>
      <c r="J201" s="59"/>
      <c r="K201" s="59"/>
      <c r="L201" s="59">
        <v>1</v>
      </c>
    </row>
    <row r="202" spans="6:14" ht="15.75" thickBot="1">
      <c r="F202" s="61"/>
      <c r="G202" s="40">
        <v>0.076</v>
      </c>
      <c r="H202" s="41"/>
      <c r="I202" s="41"/>
      <c r="J202" s="41"/>
      <c r="K202" s="41"/>
      <c r="L202" s="41">
        <v>0</v>
      </c>
      <c r="M202" s="41"/>
      <c r="N202" s="69"/>
    </row>
    <row r="203" spans="6:14" ht="15.75" thickBot="1">
      <c r="F203" s="62"/>
      <c r="G203" s="59"/>
      <c r="H203" s="59"/>
      <c r="I203" s="59"/>
      <c r="J203" s="59"/>
      <c r="K203" s="59"/>
      <c r="L203" s="63">
        <v>1</v>
      </c>
      <c r="M203" s="59" t="s">
        <v>44</v>
      </c>
      <c r="N203" s="60"/>
    </row>
    <row r="204" spans="6:14" ht="15.75" thickBot="1">
      <c r="F204" s="62"/>
      <c r="M204" s="40" t="s">
        <v>45</v>
      </c>
      <c r="N204" s="58" t="s">
        <v>48</v>
      </c>
    </row>
    <row r="205" spans="6:14" ht="15.75" thickBot="1">
      <c r="F205" s="62"/>
      <c r="M205" s="59"/>
      <c r="N205" s="40" t="s">
        <v>49</v>
      </c>
    </row>
    <row r="206" spans="6:14" ht="15.75" thickBot="1">
      <c r="F206" s="62"/>
      <c r="M206" s="59"/>
      <c r="N206" s="63" t="s">
        <v>50</v>
      </c>
    </row>
    <row r="207" spans="6:12" ht="15.75" thickBot="1">
      <c r="F207" s="63">
        <v>0.7</v>
      </c>
      <c r="G207" s="59">
        <v>0.924</v>
      </c>
      <c r="H207" s="59"/>
      <c r="I207" s="59"/>
      <c r="J207" s="59"/>
      <c r="K207" s="59"/>
      <c r="L207" s="59"/>
    </row>
    <row r="208" spans="7:14" ht="15.75" thickBot="1">
      <c r="G208" s="40">
        <v>0.076</v>
      </c>
      <c r="H208" s="41">
        <v>0</v>
      </c>
      <c r="I208" s="41"/>
      <c r="J208" s="41"/>
      <c r="K208" s="41"/>
      <c r="L208" s="41"/>
      <c r="M208" s="41"/>
      <c r="N208" s="69"/>
    </row>
    <row r="209" spans="8:12" ht="15.75" thickBot="1">
      <c r="H209" s="63">
        <v>1</v>
      </c>
      <c r="I209" s="59">
        <v>0</v>
      </c>
      <c r="J209" s="59"/>
      <c r="K209" s="59"/>
      <c r="L209" s="59"/>
    </row>
    <row r="210" spans="9:14" ht="15.75" thickBot="1">
      <c r="I210" s="40">
        <v>1</v>
      </c>
      <c r="J210" s="41">
        <v>0.9</v>
      </c>
      <c r="K210" s="41">
        <v>0.89</v>
      </c>
      <c r="L210" s="41">
        <v>0</v>
      </c>
      <c r="M210" s="41"/>
      <c r="N210" s="69"/>
    </row>
    <row r="211" spans="10:14" ht="15.75" thickBot="1">
      <c r="J211" s="62"/>
      <c r="K211" s="62"/>
      <c r="L211" s="63">
        <v>1</v>
      </c>
      <c r="M211" s="59" t="s">
        <v>44</v>
      </c>
      <c r="N211" s="60"/>
    </row>
    <row r="212" spans="10:14" ht="15.75" thickBot="1">
      <c r="J212" s="39"/>
      <c r="M212" s="40" t="s">
        <v>45</v>
      </c>
      <c r="N212" s="58" t="s">
        <v>48</v>
      </c>
    </row>
    <row r="213" spans="10:14" ht="15.75" thickBot="1">
      <c r="J213" s="39"/>
      <c r="M213" s="59"/>
      <c r="N213" s="40" t="s">
        <v>49</v>
      </c>
    </row>
    <row r="214" spans="10:14" ht="15.75" thickBot="1">
      <c r="J214" s="39"/>
      <c r="M214" s="59"/>
      <c r="N214" s="63" t="s">
        <v>50</v>
      </c>
    </row>
    <row r="215" spans="10:14" ht="15.75" thickBot="1">
      <c r="J215" s="39"/>
      <c r="K215" s="63">
        <v>0.11</v>
      </c>
      <c r="L215" s="60">
        <v>0</v>
      </c>
      <c r="M215" s="60"/>
      <c r="N215" s="70"/>
    </row>
    <row r="216" spans="10:14" ht="15.75" thickBot="1">
      <c r="J216" s="62"/>
      <c r="K216" s="59"/>
      <c r="L216" s="40">
        <v>1</v>
      </c>
      <c r="M216" s="59" t="s">
        <v>44</v>
      </c>
      <c r="N216" s="60"/>
    </row>
    <row r="217" spans="10:14" ht="15.75" thickBot="1">
      <c r="J217" s="62"/>
      <c r="M217" s="40" t="s">
        <v>45</v>
      </c>
      <c r="N217" s="58" t="s">
        <v>48</v>
      </c>
    </row>
    <row r="218" spans="7:14" ht="15.75" thickBot="1">
      <c r="G218" s="59"/>
      <c r="J218" s="62"/>
      <c r="M218" s="59"/>
      <c r="N218" s="40" t="s">
        <v>49</v>
      </c>
    </row>
    <row r="219" spans="10:14" ht="15.75" thickBot="1">
      <c r="J219" s="62"/>
      <c r="L219" s="59"/>
      <c r="M219" s="59"/>
      <c r="N219" s="63" t="s">
        <v>50</v>
      </c>
    </row>
    <row r="220" spans="10:12" ht="15.75" thickBot="1">
      <c r="J220" s="63">
        <v>0.1</v>
      </c>
      <c r="K220" s="59">
        <v>0</v>
      </c>
      <c r="L220" s="59"/>
    </row>
    <row r="221" spans="11:14" ht="15.75" thickBot="1">
      <c r="K221" s="40">
        <v>1</v>
      </c>
      <c r="L221" s="41">
        <v>0</v>
      </c>
      <c r="M221" s="41"/>
      <c r="N221" s="69"/>
    </row>
    <row r="222" spans="12:14" ht="15.75" thickBot="1">
      <c r="L222" s="63">
        <v>1</v>
      </c>
      <c r="M222" s="59" t="s">
        <v>44</v>
      </c>
      <c r="N222" s="60"/>
    </row>
    <row r="223" spans="13:14" ht="15.75" thickBot="1">
      <c r="M223" s="40" t="s">
        <v>45</v>
      </c>
      <c r="N223" s="58" t="s">
        <v>48</v>
      </c>
    </row>
    <row r="224" spans="13:14" ht="15.75" thickBot="1">
      <c r="M224" s="59"/>
      <c r="N224" s="40" t="s">
        <v>49</v>
      </c>
    </row>
    <row r="225" spans="13:14" ht="15.75" thickBot="1">
      <c r="M225" s="59"/>
      <c r="N225" s="63" t="s">
        <v>50</v>
      </c>
    </row>
  </sheetData>
  <sheetProtection/>
  <mergeCells count="3">
    <mergeCell ref="B2:C2"/>
    <mergeCell ref="F2:G2"/>
    <mergeCell ref="I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91"/>
  <sheetViews>
    <sheetView zoomScalePageLayoutView="0" workbookViewId="0" topLeftCell="A1">
      <selection activeCell="E25" sqref="E25"/>
    </sheetView>
  </sheetViews>
  <sheetFormatPr defaultColWidth="8.00390625" defaultRowHeight="15"/>
  <cols>
    <col min="1" max="1" width="8.00390625" style="58" customWidth="1"/>
    <col min="2" max="2" width="9.00390625" style="58" bestFit="1" customWidth="1"/>
    <col min="3" max="3" width="20.421875" style="58" bestFit="1" customWidth="1"/>
    <col min="4" max="4" width="8.00390625" style="58" customWidth="1"/>
    <col min="5" max="5" width="8.28125" style="58" bestFit="1" customWidth="1"/>
    <col min="6" max="6" width="9.140625" style="58" bestFit="1" customWidth="1"/>
    <col min="7" max="7" width="7.28125" style="58" bestFit="1" customWidth="1"/>
    <col min="8" max="8" width="8.57421875" style="58" bestFit="1" customWidth="1"/>
    <col min="9" max="9" width="9.421875" style="58" bestFit="1" customWidth="1"/>
    <col min="10" max="10" width="7.28125" style="58" bestFit="1" customWidth="1"/>
    <col min="11" max="11" width="9.421875" style="58" bestFit="1" customWidth="1"/>
    <col min="12" max="12" width="9.8515625" style="58" bestFit="1" customWidth="1"/>
    <col min="13" max="13" width="14.421875" style="64" bestFit="1" customWidth="1"/>
    <col min="14" max="14" width="8.00390625" style="64" customWidth="1"/>
    <col min="15" max="15" width="8.421875" style="64" customWidth="1"/>
    <col min="16" max="16" width="6.28125" style="58" bestFit="1" customWidth="1"/>
    <col min="17" max="16384" width="8.00390625" style="58" customWidth="1"/>
  </cols>
  <sheetData>
    <row r="2" spans="2:16" ht="45">
      <c r="B2" s="71" t="s">
        <v>79</v>
      </c>
      <c r="C2" s="65" t="s">
        <v>35</v>
      </c>
      <c r="D2" s="65" t="s">
        <v>80</v>
      </c>
      <c r="E2" s="86" t="s">
        <v>81</v>
      </c>
      <c r="F2" s="86"/>
      <c r="G2" s="65" t="s">
        <v>82</v>
      </c>
      <c r="H2" s="86" t="s">
        <v>83</v>
      </c>
      <c r="I2" s="86"/>
      <c r="J2" s="86"/>
      <c r="K2" s="65" t="s">
        <v>84</v>
      </c>
      <c r="L2" s="65" t="s">
        <v>42</v>
      </c>
      <c r="M2" s="65" t="s">
        <v>46</v>
      </c>
      <c r="N2" s="68"/>
      <c r="O2" s="68"/>
      <c r="P2" s="68"/>
    </row>
    <row r="3" spans="2:16" ht="60">
      <c r="B3" s="66" t="s">
        <v>85</v>
      </c>
      <c r="C3" s="14" t="s">
        <v>36</v>
      </c>
      <c r="D3" s="66" t="s">
        <v>0</v>
      </c>
      <c r="E3" s="66" t="s">
        <v>1</v>
      </c>
      <c r="F3" s="66" t="s">
        <v>2</v>
      </c>
      <c r="G3" s="66" t="s">
        <v>3</v>
      </c>
      <c r="H3" s="66" t="s">
        <v>4</v>
      </c>
      <c r="I3" s="66" t="s">
        <v>5</v>
      </c>
      <c r="J3" s="66" t="s">
        <v>6</v>
      </c>
      <c r="K3" s="66" t="s">
        <v>7</v>
      </c>
      <c r="L3" s="14" t="s">
        <v>97</v>
      </c>
      <c r="M3" s="14" t="s">
        <v>47</v>
      </c>
      <c r="N3" s="43" t="s">
        <v>41</v>
      </c>
      <c r="O3" s="16" t="s">
        <v>34</v>
      </c>
      <c r="P3" s="16" t="s">
        <v>40</v>
      </c>
    </row>
    <row r="4" spans="1:11" ht="18.75" thickBot="1">
      <c r="A4" s="59"/>
      <c r="B4" s="29" t="s">
        <v>100</v>
      </c>
      <c r="C4" s="57" t="s">
        <v>87</v>
      </c>
      <c r="D4" s="59">
        <v>0.5</v>
      </c>
      <c r="E4" s="59">
        <v>0.3</v>
      </c>
      <c r="F4" s="59">
        <v>0.924</v>
      </c>
      <c r="G4" s="59"/>
      <c r="H4" s="59"/>
      <c r="I4" s="59"/>
      <c r="J4" s="59"/>
      <c r="K4" s="59">
        <v>1</v>
      </c>
    </row>
    <row r="5" spans="3:13" ht="15.75" thickBot="1">
      <c r="C5" s="38"/>
      <c r="D5" s="38"/>
      <c r="E5" s="38"/>
      <c r="F5" s="40">
        <v>0.076</v>
      </c>
      <c r="G5" s="41"/>
      <c r="H5" s="41"/>
      <c r="I5" s="41"/>
      <c r="J5" s="41"/>
      <c r="K5" s="41">
        <v>0</v>
      </c>
      <c r="L5" s="41"/>
      <c r="M5" s="69"/>
    </row>
    <row r="6" spans="3:13" ht="15.75" thickBot="1">
      <c r="C6" s="39"/>
      <c r="D6" s="39"/>
      <c r="E6" s="59"/>
      <c r="F6" s="59"/>
      <c r="G6" s="59"/>
      <c r="H6" s="59"/>
      <c r="I6" s="59"/>
      <c r="J6" s="59"/>
      <c r="K6" s="40">
        <v>1</v>
      </c>
      <c r="L6" s="59" t="s">
        <v>44</v>
      </c>
      <c r="M6" s="60"/>
    </row>
    <row r="7" spans="3:13" ht="15.75" thickBot="1">
      <c r="C7" s="39"/>
      <c r="D7" s="39"/>
      <c r="L7" s="40" t="s">
        <v>45</v>
      </c>
      <c r="M7" s="58" t="s">
        <v>48</v>
      </c>
    </row>
    <row r="8" spans="3:13" ht="15.75" thickBot="1">
      <c r="C8" s="39"/>
      <c r="D8" s="39"/>
      <c r="L8" s="59"/>
      <c r="M8" s="40" t="s">
        <v>49</v>
      </c>
    </row>
    <row r="9" spans="3:13" ht="15.75" thickBot="1">
      <c r="C9" s="39"/>
      <c r="D9" s="39"/>
      <c r="L9" s="59"/>
      <c r="M9" s="63" t="s">
        <v>50</v>
      </c>
    </row>
    <row r="10" spans="3:11" ht="15.75" thickBot="1">
      <c r="C10" s="39"/>
      <c r="D10" s="39"/>
      <c r="E10" s="59">
        <v>0.7</v>
      </c>
      <c r="F10" s="59">
        <v>0.924</v>
      </c>
      <c r="G10" s="59"/>
      <c r="H10" s="59"/>
      <c r="I10" s="59"/>
      <c r="J10" s="59"/>
      <c r="K10" s="59">
        <v>1</v>
      </c>
    </row>
    <row r="11" spans="3:13" ht="15.75" thickBot="1">
      <c r="C11" s="39"/>
      <c r="D11" s="62"/>
      <c r="E11" s="21"/>
      <c r="F11" s="40">
        <v>0.076</v>
      </c>
      <c r="G11" s="41"/>
      <c r="H11" s="41"/>
      <c r="I11" s="41"/>
      <c r="J11" s="41"/>
      <c r="K11" s="41">
        <v>0</v>
      </c>
      <c r="L11" s="41"/>
      <c r="M11" s="69"/>
    </row>
    <row r="12" spans="3:13" ht="15.75" thickBot="1">
      <c r="C12" s="39"/>
      <c r="D12" s="62"/>
      <c r="E12" s="59"/>
      <c r="F12" s="59"/>
      <c r="G12" s="59"/>
      <c r="H12" s="59"/>
      <c r="I12" s="59"/>
      <c r="J12" s="59"/>
      <c r="K12" s="40">
        <v>1</v>
      </c>
      <c r="L12" s="59" t="s">
        <v>44</v>
      </c>
      <c r="M12" s="60"/>
    </row>
    <row r="13" spans="3:13" ht="15.75" thickBot="1">
      <c r="C13" s="39"/>
      <c r="D13" s="62"/>
      <c r="L13" s="40" t="s">
        <v>45</v>
      </c>
      <c r="M13" s="58" t="s">
        <v>48</v>
      </c>
    </row>
    <row r="14" spans="3:13" ht="15.75" thickBot="1">
      <c r="C14" s="39"/>
      <c r="D14" s="62"/>
      <c r="L14" s="59"/>
      <c r="M14" s="40" t="s">
        <v>49</v>
      </c>
    </row>
    <row r="15" spans="3:13" ht="15.75" thickBot="1">
      <c r="C15" s="39"/>
      <c r="D15" s="62"/>
      <c r="L15" s="59"/>
      <c r="M15" s="63" t="s">
        <v>50</v>
      </c>
    </row>
    <row r="16" spans="3:11" ht="15.75" thickBot="1">
      <c r="C16" s="39"/>
      <c r="D16" s="63">
        <v>0.5</v>
      </c>
      <c r="E16" s="60">
        <v>0.3</v>
      </c>
      <c r="F16" s="59">
        <v>0.924</v>
      </c>
      <c r="G16" s="59"/>
      <c r="H16" s="59"/>
      <c r="I16" s="59"/>
      <c r="J16" s="59"/>
      <c r="K16" s="59">
        <v>1</v>
      </c>
    </row>
    <row r="17" spans="3:13" ht="15.75" thickBot="1">
      <c r="C17" s="62"/>
      <c r="E17" s="61"/>
      <c r="F17" s="40">
        <v>0.076</v>
      </c>
      <c r="G17" s="41"/>
      <c r="H17" s="41"/>
      <c r="I17" s="41"/>
      <c r="J17" s="41"/>
      <c r="K17" s="41">
        <v>0</v>
      </c>
      <c r="L17" s="41"/>
      <c r="M17" s="69"/>
    </row>
    <row r="18" spans="3:13" ht="15.75" thickBot="1">
      <c r="C18" s="62"/>
      <c r="E18" s="62"/>
      <c r="F18" s="59"/>
      <c r="G18" s="59"/>
      <c r="H18" s="59"/>
      <c r="I18" s="59"/>
      <c r="J18" s="59"/>
      <c r="K18" s="63">
        <v>1</v>
      </c>
      <c r="L18" s="59" t="s">
        <v>44</v>
      </c>
      <c r="M18" s="60"/>
    </row>
    <row r="19" spans="3:13" ht="15.75" thickBot="1">
      <c r="C19" s="62"/>
      <c r="E19" s="62"/>
      <c r="L19" s="40" t="s">
        <v>45</v>
      </c>
      <c r="M19" s="58" t="s">
        <v>48</v>
      </c>
    </row>
    <row r="20" spans="3:13" ht="15.75" thickBot="1">
      <c r="C20" s="62"/>
      <c r="E20" s="62"/>
      <c r="L20" s="59"/>
      <c r="M20" s="40" t="s">
        <v>49</v>
      </c>
    </row>
    <row r="21" spans="3:13" ht="15.75" thickBot="1">
      <c r="C21" s="62"/>
      <c r="E21" s="62"/>
      <c r="L21" s="59"/>
      <c r="M21" s="63" t="s">
        <v>50</v>
      </c>
    </row>
    <row r="22" spans="3:11" ht="15.75" thickBot="1">
      <c r="C22" s="62"/>
      <c r="E22" s="63">
        <v>0.7</v>
      </c>
      <c r="F22" s="59">
        <v>0.924</v>
      </c>
      <c r="G22" s="59"/>
      <c r="H22" s="59"/>
      <c r="I22" s="59"/>
      <c r="J22" s="59"/>
      <c r="K22" s="59"/>
    </row>
    <row r="23" spans="3:13" ht="15.75" thickBot="1">
      <c r="C23" s="62"/>
      <c r="F23" s="40">
        <v>0.076</v>
      </c>
      <c r="G23" s="41">
        <v>0</v>
      </c>
      <c r="H23" s="41"/>
      <c r="I23" s="41"/>
      <c r="J23" s="41"/>
      <c r="K23" s="41"/>
      <c r="L23" s="41"/>
      <c r="M23" s="69"/>
    </row>
    <row r="24" spans="3:11" ht="15.75" thickBot="1">
      <c r="C24" s="62"/>
      <c r="G24" s="63">
        <v>1</v>
      </c>
      <c r="H24" s="59">
        <v>0</v>
      </c>
      <c r="I24" s="59"/>
      <c r="J24" s="59"/>
      <c r="K24" s="59"/>
    </row>
    <row r="25" spans="3:13" ht="15.75" thickBot="1">
      <c r="C25" s="62"/>
      <c r="H25" s="40">
        <v>1</v>
      </c>
      <c r="I25" s="41">
        <v>0.9</v>
      </c>
      <c r="J25" s="41">
        <v>0.89</v>
      </c>
      <c r="K25" s="41">
        <v>0</v>
      </c>
      <c r="L25" s="41"/>
      <c r="M25" s="69"/>
    </row>
    <row r="26" spans="3:13" ht="15.75" thickBot="1">
      <c r="C26" s="62"/>
      <c r="I26" s="62"/>
      <c r="J26" s="62"/>
      <c r="K26" s="63">
        <v>1</v>
      </c>
      <c r="L26" s="59" t="s">
        <v>44</v>
      </c>
      <c r="M26" s="60"/>
    </row>
    <row r="27" spans="3:13" ht="15.75" thickBot="1">
      <c r="C27" s="62"/>
      <c r="I27" s="39"/>
      <c r="L27" s="40" t="s">
        <v>45</v>
      </c>
      <c r="M27" s="58" t="s">
        <v>48</v>
      </c>
    </row>
    <row r="28" spans="3:13" ht="15.75" thickBot="1">
      <c r="C28" s="62"/>
      <c r="I28" s="39"/>
      <c r="L28" s="59"/>
      <c r="M28" s="40" t="s">
        <v>49</v>
      </c>
    </row>
    <row r="29" spans="3:13" ht="15.75" thickBot="1">
      <c r="C29" s="62"/>
      <c r="I29" s="39"/>
      <c r="L29" s="59"/>
      <c r="M29" s="63" t="s">
        <v>50</v>
      </c>
    </row>
    <row r="30" spans="3:13" ht="15.75" thickBot="1">
      <c r="C30" s="62"/>
      <c r="I30" s="39"/>
      <c r="J30" s="63">
        <v>0.11</v>
      </c>
      <c r="K30" s="60">
        <v>0</v>
      </c>
      <c r="L30" s="60"/>
      <c r="M30" s="70"/>
    </row>
    <row r="31" spans="3:13" ht="15.75" thickBot="1">
      <c r="C31" s="62"/>
      <c r="I31" s="62"/>
      <c r="J31" s="59"/>
      <c r="K31" s="40">
        <v>1</v>
      </c>
      <c r="L31" s="59" t="s">
        <v>44</v>
      </c>
      <c r="M31" s="60"/>
    </row>
    <row r="32" spans="3:13" ht="15.75" thickBot="1">
      <c r="C32" s="62"/>
      <c r="I32" s="62"/>
      <c r="L32" s="40" t="s">
        <v>45</v>
      </c>
      <c r="M32" s="58" t="s">
        <v>48</v>
      </c>
    </row>
    <row r="33" spans="3:13" ht="15.75" thickBot="1">
      <c r="C33" s="62"/>
      <c r="F33" s="59"/>
      <c r="I33" s="62"/>
      <c r="L33" s="59"/>
      <c r="M33" s="40" t="s">
        <v>49</v>
      </c>
    </row>
    <row r="34" spans="3:13" ht="15.75" thickBot="1">
      <c r="C34" s="62"/>
      <c r="I34" s="62"/>
      <c r="K34" s="59"/>
      <c r="L34" s="59"/>
      <c r="M34" s="63" t="s">
        <v>50</v>
      </c>
    </row>
    <row r="35" spans="3:11" ht="15.75" thickBot="1">
      <c r="C35" s="62"/>
      <c r="I35" s="63">
        <v>0.1</v>
      </c>
      <c r="J35" s="59">
        <v>0</v>
      </c>
      <c r="K35" s="59"/>
    </row>
    <row r="36" spans="3:13" ht="15.75" thickBot="1">
      <c r="C36" s="62"/>
      <c r="J36" s="40">
        <v>1</v>
      </c>
      <c r="K36" s="41">
        <v>0</v>
      </c>
      <c r="L36" s="41"/>
      <c r="M36" s="69"/>
    </row>
    <row r="37" spans="3:13" ht="15.75" thickBot="1">
      <c r="C37" s="62"/>
      <c r="K37" s="63">
        <v>1</v>
      </c>
      <c r="L37" s="59" t="s">
        <v>44</v>
      </c>
      <c r="M37" s="60"/>
    </row>
    <row r="38" spans="3:13" ht="15.75" thickBot="1">
      <c r="C38" s="62"/>
      <c r="L38" s="40" t="s">
        <v>45</v>
      </c>
      <c r="M38" s="58" t="s">
        <v>48</v>
      </c>
    </row>
    <row r="39" spans="3:13" ht="15.75" thickBot="1">
      <c r="C39" s="62"/>
      <c r="L39" s="59"/>
      <c r="M39" s="40" t="s">
        <v>49</v>
      </c>
    </row>
    <row r="40" spans="3:13" ht="15.75" thickBot="1">
      <c r="C40" s="62"/>
      <c r="L40" s="59"/>
      <c r="M40" s="63" t="s">
        <v>50</v>
      </c>
    </row>
    <row r="41" spans="3:11" ht="15.75" thickBot="1">
      <c r="C41" s="63" t="s">
        <v>94</v>
      </c>
      <c r="D41" s="59">
        <v>0.5</v>
      </c>
      <c r="E41" s="59">
        <v>0.3</v>
      </c>
      <c r="F41" s="59">
        <v>0.924</v>
      </c>
      <c r="G41" s="59"/>
      <c r="H41" s="59"/>
      <c r="I41" s="59"/>
      <c r="J41" s="59"/>
      <c r="K41" s="59">
        <v>1</v>
      </c>
    </row>
    <row r="42" spans="3:13" ht="15.75" thickBot="1">
      <c r="C42" s="38"/>
      <c r="D42" s="38"/>
      <c r="E42" s="38"/>
      <c r="F42" s="40">
        <v>0.076</v>
      </c>
      <c r="G42" s="41"/>
      <c r="H42" s="41"/>
      <c r="I42" s="41"/>
      <c r="J42" s="41"/>
      <c r="K42" s="41">
        <v>0</v>
      </c>
      <c r="L42" s="41"/>
      <c r="M42" s="69"/>
    </row>
    <row r="43" spans="3:13" ht="15.75" thickBot="1">
      <c r="C43" s="39"/>
      <c r="D43" s="39"/>
      <c r="E43" s="59"/>
      <c r="F43" s="59"/>
      <c r="G43" s="59"/>
      <c r="H43" s="59"/>
      <c r="I43" s="59"/>
      <c r="J43" s="59"/>
      <c r="K43" s="40">
        <v>1</v>
      </c>
      <c r="L43" s="59" t="s">
        <v>44</v>
      </c>
      <c r="M43" s="60"/>
    </row>
    <row r="44" spans="3:13" ht="15.75" thickBot="1">
      <c r="C44" s="39"/>
      <c r="D44" s="39"/>
      <c r="L44" s="40" t="s">
        <v>45</v>
      </c>
      <c r="M44" s="58" t="s">
        <v>48</v>
      </c>
    </row>
    <row r="45" spans="3:13" ht="15.75" thickBot="1">
      <c r="C45" s="39"/>
      <c r="D45" s="39"/>
      <c r="L45" s="59"/>
      <c r="M45" s="40" t="s">
        <v>49</v>
      </c>
    </row>
    <row r="46" spans="3:13" ht="15.75" thickBot="1">
      <c r="C46" s="39"/>
      <c r="D46" s="39"/>
      <c r="L46" s="59"/>
      <c r="M46" s="63" t="s">
        <v>50</v>
      </c>
    </row>
    <row r="47" spans="3:11" ht="15.75" thickBot="1">
      <c r="C47" s="39"/>
      <c r="D47" s="39"/>
      <c r="E47" s="59">
        <v>0.7</v>
      </c>
      <c r="F47" s="59">
        <v>0.924</v>
      </c>
      <c r="G47" s="59"/>
      <c r="H47" s="59"/>
      <c r="I47" s="59"/>
      <c r="J47" s="59"/>
      <c r="K47" s="59">
        <v>1</v>
      </c>
    </row>
    <row r="48" spans="3:13" ht="15.75" thickBot="1">
      <c r="C48" s="39"/>
      <c r="D48" s="62"/>
      <c r="E48" s="21"/>
      <c r="F48" s="40">
        <v>0.076</v>
      </c>
      <c r="G48" s="41"/>
      <c r="H48" s="41"/>
      <c r="I48" s="41"/>
      <c r="J48" s="41"/>
      <c r="K48" s="41">
        <v>0</v>
      </c>
      <c r="L48" s="41"/>
      <c r="M48" s="69"/>
    </row>
    <row r="49" spans="3:13" ht="15.75" thickBot="1">
      <c r="C49" s="39"/>
      <c r="D49" s="62"/>
      <c r="E49" s="59"/>
      <c r="F49" s="59"/>
      <c r="G49" s="59"/>
      <c r="H49" s="59"/>
      <c r="I49" s="59"/>
      <c r="J49" s="59"/>
      <c r="K49" s="40">
        <v>1</v>
      </c>
      <c r="L49" s="59" t="s">
        <v>44</v>
      </c>
      <c r="M49" s="60"/>
    </row>
    <row r="50" spans="3:13" ht="15.75" thickBot="1">
      <c r="C50" s="39"/>
      <c r="D50" s="62"/>
      <c r="L50" s="40" t="s">
        <v>45</v>
      </c>
      <c r="M50" s="58" t="s">
        <v>48</v>
      </c>
    </row>
    <row r="51" spans="3:13" ht="15.75" thickBot="1">
      <c r="C51" s="39"/>
      <c r="D51" s="62"/>
      <c r="L51" s="59"/>
      <c r="M51" s="40" t="s">
        <v>49</v>
      </c>
    </row>
    <row r="52" spans="3:13" ht="15.75" thickBot="1">
      <c r="C52" s="39"/>
      <c r="D52" s="62"/>
      <c r="L52" s="59"/>
      <c r="M52" s="63" t="s">
        <v>50</v>
      </c>
    </row>
    <row r="53" spans="3:11" ht="15.75" thickBot="1">
      <c r="C53" s="39"/>
      <c r="D53" s="63">
        <v>0.5</v>
      </c>
      <c r="E53" s="60">
        <v>0.3</v>
      </c>
      <c r="F53" s="59">
        <v>0.924</v>
      </c>
      <c r="G53" s="59"/>
      <c r="H53" s="59"/>
      <c r="I53" s="59"/>
      <c r="J53" s="59"/>
      <c r="K53" s="59">
        <v>1</v>
      </c>
    </row>
    <row r="54" spans="3:13" ht="15.75" thickBot="1">
      <c r="C54" s="62"/>
      <c r="E54" s="61"/>
      <c r="F54" s="40">
        <v>0.076</v>
      </c>
      <c r="G54" s="41"/>
      <c r="H54" s="41"/>
      <c r="I54" s="41"/>
      <c r="J54" s="41"/>
      <c r="K54" s="41">
        <v>0</v>
      </c>
      <c r="L54" s="41"/>
      <c r="M54" s="69"/>
    </row>
    <row r="55" spans="3:13" ht="15.75" thickBot="1">
      <c r="C55" s="62"/>
      <c r="E55" s="62"/>
      <c r="F55" s="59"/>
      <c r="G55" s="59"/>
      <c r="H55" s="59"/>
      <c r="I55" s="59"/>
      <c r="J55" s="59"/>
      <c r="K55" s="63">
        <v>1</v>
      </c>
      <c r="L55" s="59" t="s">
        <v>44</v>
      </c>
      <c r="M55" s="60"/>
    </row>
    <row r="56" spans="3:13" ht="15.75" thickBot="1">
      <c r="C56" s="62"/>
      <c r="E56" s="62"/>
      <c r="L56" s="40" t="s">
        <v>45</v>
      </c>
      <c r="M56" s="58" t="s">
        <v>48</v>
      </c>
    </row>
    <row r="57" spans="3:13" ht="15.75" thickBot="1">
      <c r="C57" s="62"/>
      <c r="E57" s="62"/>
      <c r="L57" s="59"/>
      <c r="M57" s="40" t="s">
        <v>49</v>
      </c>
    </row>
    <row r="58" spans="3:13" ht="15.75" thickBot="1">
      <c r="C58" s="62"/>
      <c r="E58" s="62"/>
      <c r="L58" s="59"/>
      <c r="M58" s="63" t="s">
        <v>50</v>
      </c>
    </row>
    <row r="59" spans="3:11" ht="15.75" thickBot="1">
      <c r="C59" s="62"/>
      <c r="E59" s="63">
        <v>0.7</v>
      </c>
      <c r="F59" s="59">
        <v>0.924</v>
      </c>
      <c r="G59" s="59"/>
      <c r="H59" s="59"/>
      <c r="I59" s="59"/>
      <c r="J59" s="59"/>
      <c r="K59" s="59"/>
    </row>
    <row r="60" spans="3:13" ht="15.75" thickBot="1">
      <c r="C60" s="62"/>
      <c r="F60" s="40">
        <v>0.076</v>
      </c>
      <c r="G60" s="41">
        <v>0</v>
      </c>
      <c r="H60" s="41"/>
      <c r="I60" s="41"/>
      <c r="J60" s="41"/>
      <c r="K60" s="41"/>
      <c r="L60" s="41"/>
      <c r="M60" s="69"/>
    </row>
    <row r="61" spans="3:11" ht="15.75" thickBot="1">
      <c r="C61" s="62"/>
      <c r="G61" s="63">
        <v>1</v>
      </c>
      <c r="H61" s="59">
        <v>0</v>
      </c>
      <c r="I61" s="59"/>
      <c r="J61" s="59"/>
      <c r="K61" s="59"/>
    </row>
    <row r="62" spans="3:13" ht="15.75" thickBot="1">
      <c r="C62" s="62"/>
      <c r="H62" s="40">
        <v>1</v>
      </c>
      <c r="I62" s="41">
        <v>0.9</v>
      </c>
      <c r="J62" s="41">
        <v>0.89</v>
      </c>
      <c r="K62" s="41">
        <v>0</v>
      </c>
      <c r="L62" s="41"/>
      <c r="M62" s="69"/>
    </row>
    <row r="63" spans="3:13" ht="15.75" thickBot="1">
      <c r="C63" s="62"/>
      <c r="I63" s="62"/>
      <c r="J63" s="62"/>
      <c r="K63" s="63">
        <v>1</v>
      </c>
      <c r="L63" s="59" t="s">
        <v>44</v>
      </c>
      <c r="M63" s="60"/>
    </row>
    <row r="64" spans="3:13" ht="15.75" thickBot="1">
      <c r="C64" s="62"/>
      <c r="I64" s="39"/>
      <c r="L64" s="40" t="s">
        <v>45</v>
      </c>
      <c r="M64" s="58" t="s">
        <v>48</v>
      </c>
    </row>
    <row r="65" spans="3:13" ht="15.75" thickBot="1">
      <c r="C65" s="62"/>
      <c r="I65" s="39"/>
      <c r="L65" s="59"/>
      <c r="M65" s="40" t="s">
        <v>49</v>
      </c>
    </row>
    <row r="66" spans="3:13" ht="15.75" thickBot="1">
      <c r="C66" s="62"/>
      <c r="I66" s="39"/>
      <c r="L66" s="59"/>
      <c r="M66" s="63" t="s">
        <v>50</v>
      </c>
    </row>
    <row r="67" spans="3:13" ht="15.75" thickBot="1">
      <c r="C67" s="62"/>
      <c r="I67" s="39"/>
      <c r="J67" s="63">
        <v>0.11</v>
      </c>
      <c r="K67" s="60">
        <v>0</v>
      </c>
      <c r="L67" s="60"/>
      <c r="M67" s="70"/>
    </row>
    <row r="68" spans="3:13" ht="15.75" thickBot="1">
      <c r="C68" s="62"/>
      <c r="I68" s="62"/>
      <c r="J68" s="59"/>
      <c r="K68" s="40">
        <v>1</v>
      </c>
      <c r="L68" s="59" t="s">
        <v>44</v>
      </c>
      <c r="M68" s="60"/>
    </row>
    <row r="69" spans="3:13" ht="15.75" thickBot="1">
      <c r="C69" s="62"/>
      <c r="I69" s="62"/>
      <c r="L69" s="40" t="s">
        <v>45</v>
      </c>
      <c r="M69" s="58" t="s">
        <v>48</v>
      </c>
    </row>
    <row r="70" spans="3:13" ht="15.75" thickBot="1">
      <c r="C70" s="62"/>
      <c r="F70" s="59"/>
      <c r="I70" s="62"/>
      <c r="L70" s="59"/>
      <c r="M70" s="40" t="s">
        <v>49</v>
      </c>
    </row>
    <row r="71" spans="3:13" ht="15.75" thickBot="1">
      <c r="C71" s="62"/>
      <c r="I71" s="62"/>
      <c r="K71" s="59"/>
      <c r="L71" s="59"/>
      <c r="M71" s="63" t="s">
        <v>50</v>
      </c>
    </row>
    <row r="72" spans="3:11" ht="15.75" thickBot="1">
      <c r="C72" s="62"/>
      <c r="I72" s="63">
        <v>0.1</v>
      </c>
      <c r="J72" s="59">
        <v>0</v>
      </c>
      <c r="K72" s="59"/>
    </row>
    <row r="73" spans="3:13" ht="15.75" thickBot="1">
      <c r="C73" s="62"/>
      <c r="J73" s="40">
        <v>1</v>
      </c>
      <c r="K73" s="41">
        <v>0</v>
      </c>
      <c r="L73" s="41"/>
      <c r="M73" s="69"/>
    </row>
    <row r="74" spans="3:13" ht="15.75" thickBot="1">
      <c r="C74" s="62"/>
      <c r="K74" s="63">
        <v>1</v>
      </c>
      <c r="L74" s="59" t="s">
        <v>44</v>
      </c>
      <c r="M74" s="60"/>
    </row>
    <row r="75" spans="3:13" ht="15.75" thickBot="1">
      <c r="C75" s="62"/>
      <c r="L75" s="40" t="s">
        <v>45</v>
      </c>
      <c r="M75" s="58" t="s">
        <v>48</v>
      </c>
    </row>
    <row r="76" spans="3:13" ht="15.75" thickBot="1">
      <c r="C76" s="62"/>
      <c r="L76" s="59"/>
      <c r="M76" s="40" t="s">
        <v>49</v>
      </c>
    </row>
    <row r="77" spans="3:13" ht="15.75" thickBot="1">
      <c r="C77" s="62"/>
      <c r="L77" s="59"/>
      <c r="M77" s="63" t="s">
        <v>50</v>
      </c>
    </row>
    <row r="78" spans="3:11" ht="15.75" thickBot="1">
      <c r="C78" s="63" t="s">
        <v>95</v>
      </c>
      <c r="D78" s="59">
        <v>0.5</v>
      </c>
      <c r="E78" s="59">
        <v>0.3</v>
      </c>
      <c r="F78" s="59">
        <v>0.924</v>
      </c>
      <c r="G78" s="59"/>
      <c r="H78" s="59"/>
      <c r="I78" s="59"/>
      <c r="J78" s="59"/>
      <c r="K78" s="59">
        <v>1</v>
      </c>
    </row>
    <row r="79" spans="4:13" ht="15.75" thickBot="1">
      <c r="D79" s="38"/>
      <c r="E79" s="38"/>
      <c r="F79" s="40">
        <v>0.076</v>
      </c>
      <c r="G79" s="41"/>
      <c r="H79" s="41"/>
      <c r="I79" s="41"/>
      <c r="J79" s="41"/>
      <c r="K79" s="41">
        <v>0</v>
      </c>
      <c r="L79" s="41"/>
      <c r="M79" s="69"/>
    </row>
    <row r="80" spans="4:13" ht="15.75" thickBot="1">
      <c r="D80" s="39"/>
      <c r="E80" s="59"/>
      <c r="F80" s="59"/>
      <c r="G80" s="59"/>
      <c r="H80" s="59"/>
      <c r="I80" s="59"/>
      <c r="J80" s="59"/>
      <c r="K80" s="40">
        <v>1</v>
      </c>
      <c r="L80" s="59" t="s">
        <v>44</v>
      </c>
      <c r="M80" s="60"/>
    </row>
    <row r="81" spans="4:13" ht="15.75" thickBot="1">
      <c r="D81" s="39"/>
      <c r="L81" s="40" t="s">
        <v>45</v>
      </c>
      <c r="M81" s="58" t="s">
        <v>48</v>
      </c>
    </row>
    <row r="82" spans="4:13" ht="15.75" thickBot="1">
      <c r="D82" s="39"/>
      <c r="L82" s="59"/>
      <c r="M82" s="40" t="s">
        <v>49</v>
      </c>
    </row>
    <row r="83" spans="4:13" ht="15.75" thickBot="1">
      <c r="D83" s="39"/>
      <c r="L83" s="59"/>
      <c r="M83" s="63" t="s">
        <v>50</v>
      </c>
    </row>
    <row r="84" spans="4:11" ht="15.75" thickBot="1">
      <c r="D84" s="39"/>
      <c r="E84" s="59">
        <v>0.7</v>
      </c>
      <c r="F84" s="59">
        <v>0.924</v>
      </c>
      <c r="G84" s="59"/>
      <c r="H84" s="59"/>
      <c r="I84" s="59"/>
      <c r="J84" s="59"/>
      <c r="K84" s="59">
        <v>1</v>
      </c>
    </row>
    <row r="85" spans="4:13" ht="15.75" thickBot="1">
      <c r="D85" s="62"/>
      <c r="E85" s="21"/>
      <c r="F85" s="40">
        <v>0.076</v>
      </c>
      <c r="G85" s="41"/>
      <c r="H85" s="41"/>
      <c r="I85" s="41"/>
      <c r="J85" s="41"/>
      <c r="K85" s="41">
        <v>0</v>
      </c>
      <c r="L85" s="41"/>
      <c r="M85" s="69"/>
    </row>
    <row r="86" spans="4:13" ht="15.75" thickBot="1">
      <c r="D86" s="62"/>
      <c r="E86" s="59"/>
      <c r="F86" s="59"/>
      <c r="G86" s="59"/>
      <c r="H86" s="59"/>
      <c r="I86" s="59"/>
      <c r="J86" s="59"/>
      <c r="K86" s="40">
        <v>1</v>
      </c>
      <c r="L86" s="59" t="s">
        <v>44</v>
      </c>
      <c r="M86" s="60"/>
    </row>
    <row r="87" spans="4:13" ht="15.75" thickBot="1">
      <c r="D87" s="62"/>
      <c r="L87" s="40" t="s">
        <v>45</v>
      </c>
      <c r="M87" s="58" t="s">
        <v>48</v>
      </c>
    </row>
    <row r="88" spans="4:13" ht="15.75" thickBot="1">
      <c r="D88" s="62"/>
      <c r="L88" s="59"/>
      <c r="M88" s="40" t="s">
        <v>49</v>
      </c>
    </row>
    <row r="89" spans="4:13" ht="15.75" thickBot="1">
      <c r="D89" s="62"/>
      <c r="L89" s="59"/>
      <c r="M89" s="63" t="s">
        <v>50</v>
      </c>
    </row>
    <row r="90" spans="4:11" ht="15.75" thickBot="1">
      <c r="D90" s="63">
        <v>0.5</v>
      </c>
      <c r="E90" s="60">
        <v>0.3</v>
      </c>
      <c r="F90" s="59">
        <v>0.924</v>
      </c>
      <c r="G90" s="59"/>
      <c r="H90" s="59"/>
      <c r="I90" s="59"/>
      <c r="J90" s="59"/>
      <c r="K90" s="59">
        <v>1</v>
      </c>
    </row>
    <row r="91" spans="5:13" ht="15.75" thickBot="1">
      <c r="E91" s="61"/>
      <c r="F91" s="40">
        <v>0.076</v>
      </c>
      <c r="G91" s="41"/>
      <c r="H91" s="41"/>
      <c r="I91" s="41"/>
      <c r="J91" s="41"/>
      <c r="K91" s="41">
        <v>0</v>
      </c>
      <c r="L91" s="41"/>
      <c r="M91" s="69"/>
    </row>
    <row r="92" spans="5:13" ht="15.75" thickBot="1">
      <c r="E92" s="62"/>
      <c r="F92" s="59"/>
      <c r="G92" s="59"/>
      <c r="H92" s="59"/>
      <c r="I92" s="59"/>
      <c r="J92" s="59"/>
      <c r="K92" s="63">
        <v>1</v>
      </c>
      <c r="L92" s="59" t="s">
        <v>44</v>
      </c>
      <c r="M92" s="60"/>
    </row>
    <row r="93" spans="5:13" ht="15.75" thickBot="1">
      <c r="E93" s="62"/>
      <c r="L93" s="40" t="s">
        <v>45</v>
      </c>
      <c r="M93" s="58" t="s">
        <v>48</v>
      </c>
    </row>
    <row r="94" spans="5:13" ht="15.75" thickBot="1">
      <c r="E94" s="62"/>
      <c r="L94" s="59"/>
      <c r="M94" s="40" t="s">
        <v>49</v>
      </c>
    </row>
    <row r="95" spans="5:13" ht="15.75" thickBot="1">
      <c r="E95" s="62"/>
      <c r="L95" s="59"/>
      <c r="M95" s="63" t="s">
        <v>50</v>
      </c>
    </row>
    <row r="96" spans="5:11" ht="15.75" thickBot="1">
      <c r="E96" s="63">
        <v>0.7</v>
      </c>
      <c r="F96" s="59">
        <v>0.924</v>
      </c>
      <c r="G96" s="59"/>
      <c r="H96" s="59"/>
      <c r="I96" s="59"/>
      <c r="J96" s="59"/>
      <c r="K96" s="59"/>
    </row>
    <row r="97" spans="6:13" ht="15.75" thickBot="1">
      <c r="F97" s="40">
        <v>0.076</v>
      </c>
      <c r="G97" s="41">
        <v>0</v>
      </c>
      <c r="H97" s="41"/>
      <c r="I97" s="41"/>
      <c r="J97" s="41"/>
      <c r="K97" s="41"/>
      <c r="L97" s="41"/>
      <c r="M97" s="69"/>
    </row>
    <row r="98" spans="7:11" ht="15.75" thickBot="1">
      <c r="G98" s="63">
        <v>1</v>
      </c>
      <c r="H98" s="59">
        <v>0</v>
      </c>
      <c r="I98" s="59"/>
      <c r="J98" s="59"/>
      <c r="K98" s="59"/>
    </row>
    <row r="99" spans="8:13" ht="15.75" thickBot="1">
      <c r="H99" s="40">
        <v>1</v>
      </c>
      <c r="I99" s="41">
        <v>0.9</v>
      </c>
      <c r="J99" s="41">
        <v>0.89</v>
      </c>
      <c r="K99" s="41">
        <v>0</v>
      </c>
      <c r="L99" s="41"/>
      <c r="M99" s="69"/>
    </row>
    <row r="100" spans="9:13" ht="15.75" thickBot="1">
      <c r="I100" s="62"/>
      <c r="J100" s="62"/>
      <c r="K100" s="63">
        <v>1</v>
      </c>
      <c r="L100" s="59" t="s">
        <v>44</v>
      </c>
      <c r="M100" s="60"/>
    </row>
    <row r="101" spans="9:13" ht="15.75" thickBot="1">
      <c r="I101" s="39"/>
      <c r="L101" s="40" t="s">
        <v>45</v>
      </c>
      <c r="M101" s="58" t="s">
        <v>48</v>
      </c>
    </row>
    <row r="102" spans="9:13" ht="15.75" thickBot="1">
      <c r="I102" s="39"/>
      <c r="L102" s="59"/>
      <c r="M102" s="40" t="s">
        <v>49</v>
      </c>
    </row>
    <row r="103" spans="9:13" ht="15.75" thickBot="1">
      <c r="I103" s="39"/>
      <c r="L103" s="59"/>
      <c r="M103" s="63" t="s">
        <v>50</v>
      </c>
    </row>
    <row r="104" spans="9:13" ht="15.75" thickBot="1">
      <c r="I104" s="39"/>
      <c r="J104" s="63">
        <v>0.11</v>
      </c>
      <c r="K104" s="60">
        <v>0</v>
      </c>
      <c r="L104" s="60"/>
      <c r="M104" s="70"/>
    </row>
    <row r="105" spans="9:13" ht="15.75" thickBot="1">
      <c r="I105" s="62"/>
      <c r="J105" s="59"/>
      <c r="K105" s="40">
        <v>1</v>
      </c>
      <c r="L105" s="59" t="s">
        <v>44</v>
      </c>
      <c r="M105" s="60"/>
    </row>
    <row r="106" spans="9:13" ht="15.75" thickBot="1">
      <c r="I106" s="62"/>
      <c r="L106" s="40" t="s">
        <v>45</v>
      </c>
      <c r="M106" s="58" t="s">
        <v>48</v>
      </c>
    </row>
    <row r="107" spans="6:13" ht="15.75" thickBot="1">
      <c r="F107" s="59"/>
      <c r="I107" s="62"/>
      <c r="L107" s="59"/>
      <c r="M107" s="40" t="s">
        <v>49</v>
      </c>
    </row>
    <row r="108" spans="9:13" ht="15.75" thickBot="1">
      <c r="I108" s="62"/>
      <c r="K108" s="59"/>
      <c r="L108" s="59"/>
      <c r="M108" s="63" t="s">
        <v>50</v>
      </c>
    </row>
    <row r="109" spans="9:11" ht="15.75" thickBot="1">
      <c r="I109" s="63">
        <v>0.1</v>
      </c>
      <c r="J109" s="59">
        <v>0</v>
      </c>
      <c r="K109" s="59"/>
    </row>
    <row r="110" spans="10:13" ht="15.75" thickBot="1">
      <c r="J110" s="40">
        <v>1</v>
      </c>
      <c r="K110" s="41">
        <v>0</v>
      </c>
      <c r="L110" s="41"/>
      <c r="M110" s="69"/>
    </row>
    <row r="111" spans="11:13" ht="15.75" thickBot="1">
      <c r="K111" s="63">
        <v>1</v>
      </c>
      <c r="L111" s="59" t="s">
        <v>44</v>
      </c>
      <c r="M111" s="60"/>
    </row>
    <row r="112" spans="12:13" ht="15.75" thickBot="1">
      <c r="L112" s="40" t="s">
        <v>45</v>
      </c>
      <c r="M112" s="58" t="s">
        <v>48</v>
      </c>
    </row>
    <row r="113" spans="12:13" ht="15.75" thickBot="1">
      <c r="L113" s="59"/>
      <c r="M113" s="40" t="s">
        <v>49</v>
      </c>
    </row>
    <row r="114" spans="12:13" ht="15.75" thickBot="1">
      <c r="L114" s="59"/>
      <c r="M114" s="63" t="s">
        <v>50</v>
      </c>
    </row>
    <row r="191" ht="15">
      <c r="B191" s="58" t="s">
        <v>39</v>
      </c>
    </row>
  </sheetData>
  <sheetProtection/>
  <mergeCells count="2">
    <mergeCell ref="E2:F2"/>
    <mergeCell ref="H2:J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B30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9.00390625" style="9" customWidth="1"/>
    <col min="2" max="2" width="8.421875" style="9" bestFit="1" customWidth="1"/>
    <col min="3" max="3" width="16.421875" style="9" bestFit="1" customWidth="1"/>
    <col min="4" max="4" width="8.7109375" style="9" bestFit="1" customWidth="1"/>
    <col min="5" max="5" width="6.28125" style="9" bestFit="1" customWidth="1"/>
    <col min="6" max="6" width="10.28125" style="9" bestFit="1" customWidth="1"/>
    <col min="7" max="8" width="7.28125" style="9" bestFit="1" customWidth="1"/>
    <col min="9" max="9" width="9.421875" style="9" bestFit="1" customWidth="1"/>
    <col min="10" max="10" width="9.8515625" style="12" bestFit="1" customWidth="1"/>
    <col min="11" max="11" width="14.421875" style="9" bestFit="1" customWidth="1"/>
    <col min="12" max="12" width="8.00390625" style="12" bestFit="1" customWidth="1"/>
    <col min="13" max="13" width="9.28125" style="9" bestFit="1" customWidth="1"/>
    <col min="14" max="14" width="6.28125" style="9" bestFit="1" customWidth="1"/>
    <col min="15" max="19" width="9.00390625" style="9" customWidth="1"/>
    <col min="20" max="20" width="5.57421875" style="9" bestFit="1" customWidth="1"/>
    <col min="21" max="21" width="6.421875" style="9" bestFit="1" customWidth="1"/>
    <col min="22" max="27" width="9.00390625" style="9" customWidth="1"/>
    <col min="28" max="28" width="6.421875" style="9" bestFit="1" customWidth="1"/>
    <col min="29" max="16384" width="9.00390625" style="9" customWidth="1"/>
  </cols>
  <sheetData>
    <row r="2" spans="2:14" ht="45">
      <c r="B2" s="85" t="s">
        <v>16</v>
      </c>
      <c r="C2" s="85"/>
      <c r="D2" s="85" t="s">
        <v>17</v>
      </c>
      <c r="E2" s="85"/>
      <c r="F2" s="65" t="s">
        <v>25</v>
      </c>
      <c r="G2" s="65" t="s">
        <v>12</v>
      </c>
      <c r="H2" s="65" t="s">
        <v>24</v>
      </c>
      <c r="I2" s="45" t="s">
        <v>13</v>
      </c>
      <c r="J2" s="65" t="s">
        <v>42</v>
      </c>
      <c r="K2" s="65" t="s">
        <v>46</v>
      </c>
      <c r="L2" s="68"/>
      <c r="M2" s="68"/>
      <c r="N2" s="68"/>
    </row>
    <row r="3" spans="2:14" ht="45">
      <c r="B3" s="14" t="s">
        <v>26</v>
      </c>
      <c r="C3" s="14" t="s">
        <v>18</v>
      </c>
      <c r="D3" s="14" t="s">
        <v>0</v>
      </c>
      <c r="E3" s="14" t="s">
        <v>19</v>
      </c>
      <c r="F3" s="14" t="s">
        <v>20</v>
      </c>
      <c r="G3" s="14" t="s">
        <v>3</v>
      </c>
      <c r="H3" s="14" t="s">
        <v>6</v>
      </c>
      <c r="I3" s="14" t="s">
        <v>7</v>
      </c>
      <c r="J3" s="14" t="s">
        <v>97</v>
      </c>
      <c r="K3" s="14" t="s">
        <v>47</v>
      </c>
      <c r="L3" s="43" t="s">
        <v>41</v>
      </c>
      <c r="M3" s="16" t="s">
        <v>34</v>
      </c>
      <c r="N3" s="16" t="s">
        <v>40</v>
      </c>
    </row>
    <row r="4" spans="2:12" ht="15">
      <c r="B4" s="1"/>
      <c r="C4" s="1" t="s">
        <v>21</v>
      </c>
      <c r="D4" s="59"/>
      <c r="E4" s="59"/>
      <c r="F4" s="59"/>
      <c r="G4" s="59"/>
      <c r="H4" s="59"/>
      <c r="I4" s="59"/>
      <c r="J4" s="11"/>
      <c r="K4" s="2"/>
      <c r="L4" s="64"/>
    </row>
    <row r="5" spans="2:12" ht="15.75" thickBot="1">
      <c r="B5" s="1"/>
      <c r="C5" s="10">
        <v>0.03</v>
      </c>
      <c r="D5" s="60">
        <v>0.5</v>
      </c>
      <c r="E5" s="60">
        <v>0.1</v>
      </c>
      <c r="F5" s="60">
        <v>0.85</v>
      </c>
      <c r="G5" s="60"/>
      <c r="H5" s="60"/>
      <c r="I5" s="60"/>
      <c r="J5" s="11"/>
      <c r="K5" s="2"/>
      <c r="L5" s="64"/>
    </row>
    <row r="6" spans="2:12" ht="15.75" thickBot="1">
      <c r="B6" s="58"/>
      <c r="C6" s="61"/>
      <c r="D6" s="62"/>
      <c r="E6" s="61"/>
      <c r="F6" s="40">
        <v>0.15</v>
      </c>
      <c r="G6" s="41"/>
      <c r="H6" s="41"/>
      <c r="I6" s="41"/>
      <c r="J6" s="80"/>
      <c r="K6" s="81"/>
      <c r="L6" s="64"/>
    </row>
    <row r="7" spans="2:28" ht="15.75" thickBot="1">
      <c r="B7" s="58"/>
      <c r="C7" s="62"/>
      <c r="D7" s="62"/>
      <c r="E7" s="63">
        <v>0.9</v>
      </c>
      <c r="F7" s="60">
        <v>0.85</v>
      </c>
      <c r="G7" s="60"/>
      <c r="H7" s="60"/>
      <c r="I7" s="60"/>
      <c r="J7" s="64"/>
      <c r="K7" s="58"/>
      <c r="L7" s="64"/>
      <c r="Z7" s="12"/>
      <c r="AB7" s="12"/>
    </row>
    <row r="8" spans="2:12" ht="15.75" thickBot="1">
      <c r="B8" s="58"/>
      <c r="C8" s="3"/>
      <c r="D8" s="3"/>
      <c r="E8" s="4"/>
      <c r="F8" s="40">
        <v>0.15</v>
      </c>
      <c r="G8" s="41"/>
      <c r="H8" s="41"/>
      <c r="I8" s="41"/>
      <c r="J8" s="69"/>
      <c r="K8" s="41"/>
      <c r="L8" s="64"/>
    </row>
    <row r="9" spans="2:12" ht="15.75" thickBot="1">
      <c r="B9" s="58"/>
      <c r="C9" s="3"/>
      <c r="D9" s="5">
        <v>0.5</v>
      </c>
      <c r="E9" s="6">
        <v>0.1</v>
      </c>
      <c r="F9" s="59">
        <v>0.85</v>
      </c>
      <c r="G9" s="59"/>
      <c r="H9" s="59"/>
      <c r="I9" s="59"/>
      <c r="J9" s="64"/>
      <c r="K9" s="58"/>
      <c r="L9" s="64"/>
    </row>
    <row r="10" spans="2:12" ht="15.75" thickBot="1">
      <c r="B10" s="58"/>
      <c r="C10" s="3"/>
      <c r="D10" s="4"/>
      <c r="E10" s="7"/>
      <c r="F10" s="40">
        <v>0.15</v>
      </c>
      <c r="G10" s="41">
        <v>0.9</v>
      </c>
      <c r="H10" s="41"/>
      <c r="I10" s="41"/>
      <c r="J10" s="69"/>
      <c r="K10" s="41"/>
      <c r="L10" s="64"/>
    </row>
    <row r="11" spans="2:12" ht="15.75" thickBot="1">
      <c r="B11" s="58"/>
      <c r="C11" s="3"/>
      <c r="D11" s="4"/>
      <c r="E11" s="3"/>
      <c r="F11" s="4"/>
      <c r="G11" s="63">
        <v>0.1</v>
      </c>
      <c r="H11" s="59">
        <v>0</v>
      </c>
      <c r="I11" s="4"/>
      <c r="J11" s="64"/>
      <c r="K11" s="58"/>
      <c r="L11" s="64"/>
    </row>
    <row r="12" spans="2:12" ht="15.75" thickBot="1">
      <c r="B12" s="58"/>
      <c r="C12" s="3"/>
      <c r="D12" s="4"/>
      <c r="E12" s="3"/>
      <c r="F12" s="4"/>
      <c r="G12" s="4"/>
      <c r="H12" s="40">
        <v>1</v>
      </c>
      <c r="I12" s="41">
        <v>0</v>
      </c>
      <c r="J12" s="69"/>
      <c r="K12" s="41"/>
      <c r="L12" s="64"/>
    </row>
    <row r="13" spans="3:12" ht="15.75" thickBot="1">
      <c r="C13" s="3"/>
      <c r="D13" s="4"/>
      <c r="E13" s="3"/>
      <c r="F13" s="4"/>
      <c r="G13" s="4"/>
      <c r="H13" s="4"/>
      <c r="I13" s="63">
        <v>1</v>
      </c>
      <c r="J13" s="59" t="s">
        <v>44</v>
      </c>
      <c r="K13" s="60"/>
      <c r="L13" s="9"/>
    </row>
    <row r="14" spans="3:12" ht="15.75" thickBot="1">
      <c r="C14" s="3"/>
      <c r="D14" s="76"/>
      <c r="J14" s="40" t="s">
        <v>45</v>
      </c>
      <c r="K14" s="58" t="s">
        <v>48</v>
      </c>
      <c r="L14" s="9"/>
    </row>
    <row r="15" spans="3:12" ht="15.75" thickBot="1">
      <c r="C15" s="3"/>
      <c r="D15" s="76"/>
      <c r="J15" s="59"/>
      <c r="K15" s="40" t="s">
        <v>49</v>
      </c>
      <c r="L15" s="9"/>
    </row>
    <row r="16" spans="2:12" ht="15.75" thickBot="1">
      <c r="B16" s="8">
        <f>11/3616</f>
        <v>0.0030420353982300885</v>
      </c>
      <c r="C16" s="3"/>
      <c r="D16" s="76"/>
      <c r="J16" s="59"/>
      <c r="K16" s="63" t="s">
        <v>50</v>
      </c>
      <c r="L16" s="9"/>
    </row>
    <row r="17" spans="2:12" ht="15.75" thickBot="1">
      <c r="B17" s="4"/>
      <c r="C17" s="3"/>
      <c r="D17" s="4"/>
      <c r="E17" s="5">
        <v>0.9</v>
      </c>
      <c r="F17" s="4">
        <v>0.85</v>
      </c>
      <c r="G17" s="59"/>
      <c r="H17" s="59"/>
      <c r="I17" s="59"/>
      <c r="J17" s="9"/>
      <c r="L17" s="9"/>
    </row>
    <row r="18" spans="2:12" ht="15.75" thickBot="1">
      <c r="B18" s="58"/>
      <c r="C18" s="3"/>
      <c r="D18" s="4"/>
      <c r="E18" s="4"/>
      <c r="F18" s="74">
        <v>0.15</v>
      </c>
      <c r="G18" s="41">
        <v>0.9</v>
      </c>
      <c r="H18" s="41"/>
      <c r="I18" s="41"/>
      <c r="J18" s="78"/>
      <c r="K18" s="78"/>
      <c r="L18" s="9"/>
    </row>
    <row r="19" spans="2:12" ht="15.75" thickBot="1">
      <c r="B19" s="59"/>
      <c r="C19" s="3"/>
      <c r="D19" s="4"/>
      <c r="E19" s="4"/>
      <c r="F19" s="4"/>
      <c r="G19" s="63">
        <v>0.1</v>
      </c>
      <c r="H19" s="59">
        <v>0</v>
      </c>
      <c r="I19" s="4"/>
      <c r="J19" s="9"/>
      <c r="L19" s="9"/>
    </row>
    <row r="20" spans="2:12" ht="15.75" thickBot="1">
      <c r="B20" s="59"/>
      <c r="C20" s="3"/>
      <c r="D20" s="4"/>
      <c r="E20" s="4"/>
      <c r="F20" s="4"/>
      <c r="G20" s="4"/>
      <c r="H20" s="40">
        <v>1</v>
      </c>
      <c r="I20" s="41">
        <v>0</v>
      </c>
      <c r="J20" s="79"/>
      <c r="K20" s="78"/>
      <c r="L20" s="13"/>
    </row>
    <row r="21" spans="2:12" ht="15.75" thickBot="1">
      <c r="B21" s="58"/>
      <c r="C21" s="3"/>
      <c r="D21" s="4"/>
      <c r="E21" s="4"/>
      <c r="F21" s="4"/>
      <c r="G21" s="4"/>
      <c r="H21" s="4"/>
      <c r="I21" s="63">
        <v>1</v>
      </c>
      <c r="J21" s="59" t="s">
        <v>44</v>
      </c>
      <c r="K21" s="60"/>
      <c r="L21" s="13"/>
    </row>
    <row r="22" spans="2:12" ht="15.75" thickBot="1">
      <c r="B22" s="58"/>
      <c r="C22" s="3"/>
      <c r="J22" s="40" t="s">
        <v>45</v>
      </c>
      <c r="K22" s="58" t="s">
        <v>48</v>
      </c>
      <c r="L22" s="13"/>
    </row>
    <row r="23" spans="2:11" ht="15.75" thickBot="1">
      <c r="B23" s="58"/>
      <c r="C23" s="3"/>
      <c r="J23" s="59"/>
      <c r="K23" s="40" t="s">
        <v>49</v>
      </c>
    </row>
    <row r="24" spans="2:11" ht="15.75" thickBot="1">
      <c r="B24" s="58"/>
      <c r="C24" s="3" t="s">
        <v>22</v>
      </c>
      <c r="J24" s="59"/>
      <c r="K24" s="63" t="s">
        <v>50</v>
      </c>
    </row>
    <row r="25" spans="2:9" ht="15.75" thickBot="1">
      <c r="B25" s="58"/>
      <c r="C25" s="5">
        <v>0.81</v>
      </c>
      <c r="D25" s="4"/>
      <c r="E25" s="4"/>
      <c r="F25" s="4"/>
      <c r="G25" s="4"/>
      <c r="H25" s="4"/>
      <c r="I25" s="4"/>
    </row>
    <row r="26" spans="3:11" ht="15">
      <c r="C26" s="3" t="s">
        <v>23</v>
      </c>
      <c r="D26" s="75"/>
      <c r="E26" s="75"/>
      <c r="F26" s="75"/>
      <c r="G26" s="75"/>
      <c r="H26" s="75"/>
      <c r="I26" s="75"/>
      <c r="J26" s="77"/>
      <c r="K26" s="75"/>
    </row>
    <row r="27" spans="3:11" ht="15.75" thickBot="1">
      <c r="C27" s="5">
        <v>0.16</v>
      </c>
      <c r="D27" s="6"/>
      <c r="E27" s="6"/>
      <c r="F27" s="6"/>
      <c r="G27" s="6"/>
      <c r="H27" s="6"/>
      <c r="I27" s="6"/>
      <c r="J27" s="29"/>
      <c r="K27" s="6"/>
    </row>
    <row r="28" ht="15">
      <c r="L28" s="57"/>
    </row>
    <row r="29" spans="6:14" ht="15.75" thickBot="1">
      <c r="F29" s="58"/>
      <c r="G29" s="58" t="s">
        <v>27</v>
      </c>
      <c r="J29" s="9"/>
      <c r="L29" s="86" t="s">
        <v>29</v>
      </c>
      <c r="M29" s="86"/>
      <c r="N29" s="15">
        <f>SUM(N4:N28)</f>
        <v>0</v>
      </c>
    </row>
    <row r="30" spans="6:14" ht="15">
      <c r="F30" s="58" t="s">
        <v>28</v>
      </c>
      <c r="G30" s="61"/>
      <c r="J30" s="9"/>
      <c r="N30" s="12"/>
    </row>
  </sheetData>
  <sheetProtection/>
  <mergeCells count="3">
    <mergeCell ref="L29:M29"/>
    <mergeCell ref="B2:C2"/>
    <mergeCell ref="D2:E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50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9.00390625" style="22" customWidth="1"/>
    <col min="2" max="2" width="8.140625" style="22" bestFit="1" customWidth="1"/>
    <col min="3" max="3" width="6.421875" style="22" bestFit="1" customWidth="1"/>
    <col min="4" max="4" width="19.8515625" style="22" bestFit="1" customWidth="1"/>
    <col min="5" max="5" width="7.421875" style="22" bestFit="1" customWidth="1"/>
    <col min="6" max="6" width="7.7109375" style="22" bestFit="1" customWidth="1"/>
    <col min="7" max="7" width="6.421875" style="22" bestFit="1" customWidth="1"/>
    <col min="8" max="8" width="7.140625" style="22" bestFit="1" customWidth="1"/>
    <col min="9" max="9" width="7.7109375" style="22" bestFit="1" customWidth="1"/>
    <col min="10" max="10" width="6.57421875" style="22" bestFit="1" customWidth="1"/>
    <col min="11" max="11" width="5.00390625" style="22" bestFit="1" customWidth="1"/>
    <col min="12" max="12" width="9.421875" style="22" bestFit="1" customWidth="1"/>
    <col min="13" max="13" width="8.140625" style="22" bestFit="1" customWidth="1"/>
    <col min="14" max="14" width="12.7109375" style="22" bestFit="1" customWidth="1"/>
    <col min="15" max="15" width="8.00390625" style="52" bestFit="1" customWidth="1"/>
    <col min="16" max="16" width="9.28125" style="28" bestFit="1" customWidth="1"/>
    <col min="17" max="17" width="8.421875" style="28" bestFit="1" customWidth="1"/>
    <col min="18" max="18" width="9.00390625" style="22" customWidth="1"/>
    <col min="19" max="19" width="8.421875" style="22" bestFit="1" customWidth="1"/>
    <col min="20" max="20" width="8.140625" style="22" bestFit="1" customWidth="1"/>
    <col min="21" max="21" width="8.421875" style="22" bestFit="1" customWidth="1"/>
    <col min="22" max="16384" width="9.00390625" style="22" customWidth="1"/>
  </cols>
  <sheetData>
    <row r="1" spans="12:14" ht="15">
      <c r="L1" s="23"/>
      <c r="M1" s="23"/>
      <c r="N1" s="23"/>
    </row>
    <row r="2" spans="1:17" ht="15">
      <c r="A2" s="23"/>
      <c r="B2" s="83" t="s">
        <v>52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ht="15">
      <c r="A3" s="23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53"/>
      <c r="P3" s="30"/>
      <c r="Q3" s="30"/>
    </row>
    <row r="4" spans="1:17" ht="15">
      <c r="A4" s="23"/>
      <c r="B4" s="84" t="s">
        <v>57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17" ht="15">
      <c r="A5" s="23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54"/>
      <c r="P5" s="31"/>
      <c r="Q5" s="31"/>
    </row>
    <row r="6" spans="1:17" ht="45">
      <c r="A6" s="23"/>
      <c r="B6" s="85" t="s">
        <v>58</v>
      </c>
      <c r="C6" s="86"/>
      <c r="D6" s="32" t="s">
        <v>59</v>
      </c>
      <c r="E6" s="32" t="s">
        <v>60</v>
      </c>
      <c r="F6" s="87" t="s">
        <v>61</v>
      </c>
      <c r="G6" s="88"/>
      <c r="H6" s="32" t="s">
        <v>62</v>
      </c>
      <c r="I6" s="86" t="s">
        <v>63</v>
      </c>
      <c r="J6" s="86"/>
      <c r="K6" s="86"/>
      <c r="L6" s="35" t="s">
        <v>64</v>
      </c>
      <c r="M6" s="32" t="s">
        <v>65</v>
      </c>
      <c r="N6" s="32" t="s">
        <v>66</v>
      </c>
      <c r="O6" s="55"/>
      <c r="P6" s="34"/>
      <c r="Q6" s="34"/>
    </row>
    <row r="7" spans="2:17" ht="75">
      <c r="B7" s="14" t="s">
        <v>67</v>
      </c>
      <c r="C7" s="14" t="s">
        <v>68</v>
      </c>
      <c r="D7" s="14" t="s">
        <v>69</v>
      </c>
      <c r="E7" s="14" t="s">
        <v>70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71</v>
      </c>
      <c r="K7" s="14" t="s">
        <v>6</v>
      </c>
      <c r="L7" s="42" t="s">
        <v>7</v>
      </c>
      <c r="M7" s="14" t="s">
        <v>72</v>
      </c>
      <c r="N7" s="14" t="s">
        <v>73</v>
      </c>
      <c r="O7" s="56" t="s">
        <v>74</v>
      </c>
      <c r="P7" s="91" t="s">
        <v>75</v>
      </c>
      <c r="Q7" s="91" t="s">
        <v>76</v>
      </c>
    </row>
    <row r="8" spans="1:18" ht="15.75" thickBot="1">
      <c r="A8" s="59"/>
      <c r="B8" s="73">
        <f>23/3616</f>
        <v>0.006360619469026549</v>
      </c>
      <c r="C8" s="23">
        <v>0.5</v>
      </c>
      <c r="D8" s="17">
        <v>0.6875</v>
      </c>
      <c r="E8" s="23">
        <v>0.5</v>
      </c>
      <c r="F8" s="23"/>
      <c r="G8" s="23"/>
      <c r="H8" s="23"/>
      <c r="I8" s="23"/>
      <c r="J8" s="23"/>
      <c r="K8" s="23"/>
      <c r="L8" s="23"/>
      <c r="M8" s="23"/>
      <c r="N8" s="23"/>
      <c r="O8" s="105">
        <v>0</v>
      </c>
      <c r="P8" s="104">
        <v>0.0009679272676991151</v>
      </c>
      <c r="Q8" s="103">
        <f>O8*P8</f>
        <v>0</v>
      </c>
      <c r="R8" s="47"/>
    </row>
    <row r="9" spans="3:18" ht="15.75" thickBot="1">
      <c r="C9" s="38"/>
      <c r="D9" s="18"/>
      <c r="E9" s="40">
        <v>0.5</v>
      </c>
      <c r="F9" s="41"/>
      <c r="G9" s="41"/>
      <c r="H9" s="41"/>
      <c r="I9" s="41"/>
      <c r="J9" s="41"/>
      <c r="K9" s="41"/>
      <c r="L9" s="41"/>
      <c r="M9" s="41"/>
      <c r="N9" s="41"/>
      <c r="O9" s="99">
        <v>0</v>
      </c>
      <c r="P9" s="98">
        <v>0.0009679272676991151</v>
      </c>
      <c r="Q9" s="97">
        <f aca="true" t="shared" si="0" ref="Q9:Q72">O9*P9</f>
        <v>0</v>
      </c>
      <c r="R9" s="48"/>
    </row>
    <row r="10" spans="3:18" ht="15.75" thickBot="1">
      <c r="C10" s="39"/>
      <c r="D10" s="29">
        <v>0.0625</v>
      </c>
      <c r="E10" s="24">
        <v>0.5</v>
      </c>
      <c r="F10" s="24"/>
      <c r="G10" s="24"/>
      <c r="H10" s="24"/>
      <c r="I10" s="24"/>
      <c r="J10" s="24"/>
      <c r="K10" s="24"/>
      <c r="L10" s="24"/>
      <c r="M10" s="23"/>
      <c r="N10" s="23"/>
      <c r="O10" s="92">
        <v>0</v>
      </c>
      <c r="P10" s="98">
        <v>0.00013834347345132743</v>
      </c>
      <c r="Q10" s="97">
        <f t="shared" si="0"/>
        <v>0</v>
      </c>
      <c r="R10" s="48"/>
    </row>
    <row r="11" spans="3:18" ht="15.75" thickBot="1">
      <c r="C11" s="39"/>
      <c r="D11" s="23"/>
      <c r="E11" s="40">
        <v>0.5</v>
      </c>
      <c r="F11" s="41"/>
      <c r="G11" s="41"/>
      <c r="H11" s="41"/>
      <c r="I11" s="41"/>
      <c r="J11" s="41"/>
      <c r="K11" s="41"/>
      <c r="L11" s="41"/>
      <c r="M11" s="41"/>
      <c r="N11" s="41"/>
      <c r="O11" s="92">
        <v>0</v>
      </c>
      <c r="P11" s="98">
        <v>0.00013834347345132743</v>
      </c>
      <c r="Q11" s="97">
        <f t="shared" si="0"/>
        <v>0</v>
      </c>
      <c r="R11" s="48"/>
    </row>
    <row r="12" spans="3:18" ht="15.75" thickBot="1">
      <c r="C12" s="39"/>
      <c r="D12" s="29">
        <v>0.25</v>
      </c>
      <c r="E12" s="24">
        <v>0.5</v>
      </c>
      <c r="F12" s="24"/>
      <c r="G12" s="24"/>
      <c r="H12" s="24"/>
      <c r="I12" s="24"/>
      <c r="J12" s="24"/>
      <c r="K12" s="24"/>
      <c r="L12" s="24"/>
      <c r="M12" s="23"/>
      <c r="N12" s="23"/>
      <c r="O12" s="92">
        <v>0</v>
      </c>
      <c r="P12" s="98">
        <v>0.0004839601768528761</v>
      </c>
      <c r="Q12" s="97">
        <f t="shared" si="0"/>
        <v>0</v>
      </c>
      <c r="R12" s="48"/>
    </row>
    <row r="13" spans="3:18" ht="15.75" thickBot="1">
      <c r="C13" s="26"/>
      <c r="D13" s="23"/>
      <c r="E13" s="40">
        <v>0.5</v>
      </c>
      <c r="F13" s="41"/>
      <c r="G13" s="41"/>
      <c r="H13" s="41"/>
      <c r="I13" s="41"/>
      <c r="J13" s="41"/>
      <c r="K13" s="41"/>
      <c r="L13" s="41"/>
      <c r="M13" s="41"/>
      <c r="N13" s="41"/>
      <c r="O13" s="92">
        <v>0</v>
      </c>
      <c r="P13" s="98">
        <v>0.0004839601768528761</v>
      </c>
      <c r="Q13" s="97">
        <f t="shared" si="0"/>
        <v>0</v>
      </c>
      <c r="R13" s="48"/>
    </row>
    <row r="14" spans="3:18" ht="15.75" thickBot="1">
      <c r="C14" s="27">
        <v>0.5</v>
      </c>
      <c r="D14" s="17">
        <v>0.6875</v>
      </c>
      <c r="E14" s="23">
        <v>0.5</v>
      </c>
      <c r="F14" s="23">
        <v>0.35</v>
      </c>
      <c r="G14" s="23">
        <v>0.95</v>
      </c>
      <c r="H14" s="23"/>
      <c r="I14" s="23"/>
      <c r="J14" s="23"/>
      <c r="K14" s="23"/>
      <c r="L14" s="23"/>
      <c r="M14" s="23"/>
      <c r="N14" s="23"/>
      <c r="O14" s="92">
        <v>0</v>
      </c>
      <c r="P14" s="98">
        <v>0.0003218358165099557</v>
      </c>
      <c r="Q14" s="97">
        <f t="shared" si="0"/>
        <v>0</v>
      </c>
      <c r="R14" s="48"/>
    </row>
    <row r="15" spans="3:18" ht="15.75" thickBot="1">
      <c r="C15" s="21"/>
      <c r="D15" s="20"/>
      <c r="E15" s="25"/>
      <c r="F15" s="25"/>
      <c r="G15" s="40">
        <v>0.05</v>
      </c>
      <c r="H15" s="41"/>
      <c r="I15" s="41"/>
      <c r="J15" s="41"/>
      <c r="K15" s="41"/>
      <c r="L15" s="41">
        <v>0</v>
      </c>
      <c r="M15" s="41"/>
      <c r="N15" s="41"/>
      <c r="O15" s="92">
        <v>0</v>
      </c>
      <c r="P15" s="98">
        <v>0</v>
      </c>
      <c r="Q15" s="97">
        <f t="shared" si="0"/>
        <v>0</v>
      </c>
      <c r="R15" s="48"/>
    </row>
    <row r="16" spans="3:18" ht="15.75" thickBot="1">
      <c r="C16" s="19"/>
      <c r="D16" s="19"/>
      <c r="E16" s="26"/>
      <c r="F16" s="26"/>
      <c r="G16" s="23"/>
      <c r="H16" s="23"/>
      <c r="I16" s="23"/>
      <c r="J16" s="23"/>
      <c r="K16" s="23"/>
      <c r="L16" s="40">
        <v>1</v>
      </c>
      <c r="M16" s="23">
        <v>0.64</v>
      </c>
      <c r="N16" s="41"/>
      <c r="O16" s="99">
        <f>30*1*0.2</f>
        <v>6</v>
      </c>
      <c r="P16" s="98">
        <v>1.0840785398230089E-05</v>
      </c>
      <c r="Q16" s="97">
        <f t="shared" si="0"/>
        <v>6.504471238938053E-05</v>
      </c>
      <c r="R16" s="48"/>
    </row>
    <row r="17" spans="4:18" ht="15.75" thickBot="1">
      <c r="D17" s="39"/>
      <c r="E17" s="39"/>
      <c r="M17" s="40">
        <v>0.36</v>
      </c>
      <c r="N17" s="22">
        <v>0.2</v>
      </c>
      <c r="O17" s="99">
        <f>30*1*0.4</f>
        <v>12</v>
      </c>
      <c r="P17" s="98">
        <v>1.219588357300885E-06</v>
      </c>
      <c r="Q17" s="97">
        <f t="shared" si="0"/>
        <v>1.4635060287610619E-05</v>
      </c>
      <c r="R17" s="48"/>
    </row>
    <row r="18" spans="4:18" ht="15.75" thickBot="1">
      <c r="D18" s="39"/>
      <c r="E18" s="39"/>
      <c r="M18" s="23"/>
      <c r="N18" s="40">
        <v>0.6</v>
      </c>
      <c r="O18" s="99">
        <f>30*1*0.8</f>
        <v>24</v>
      </c>
      <c r="P18" s="98">
        <v>3.6587650719026547E-06</v>
      </c>
      <c r="Q18" s="97">
        <f t="shared" si="0"/>
        <v>8.78103617256637E-05</v>
      </c>
      <c r="R18" s="48"/>
    </row>
    <row r="19" spans="4:18" ht="15.75" thickBot="1">
      <c r="D19" s="39"/>
      <c r="E19" s="39"/>
      <c r="M19" s="23"/>
      <c r="N19" s="27">
        <v>0.2</v>
      </c>
      <c r="O19" s="99">
        <f>30*1*1</f>
        <v>30</v>
      </c>
      <c r="P19" s="98">
        <v>1.219588357300885E-06</v>
      </c>
      <c r="Q19" s="97">
        <f t="shared" si="0"/>
        <v>3.658765071902655E-05</v>
      </c>
      <c r="R19" s="48"/>
    </row>
    <row r="20" spans="3:18" ht="15.75" thickBot="1">
      <c r="C20" s="19"/>
      <c r="E20" s="26"/>
      <c r="F20" s="27">
        <v>0.65</v>
      </c>
      <c r="G20" s="24">
        <v>0.914</v>
      </c>
      <c r="H20" s="24"/>
      <c r="I20" s="24"/>
      <c r="J20" s="24"/>
      <c r="K20" s="24"/>
      <c r="L20" s="24"/>
      <c r="M20" s="23"/>
      <c r="N20" s="23"/>
      <c r="O20" s="99">
        <v>0</v>
      </c>
      <c r="P20" s="98">
        <v>0.0005750455897400443</v>
      </c>
      <c r="Q20" s="97">
        <f t="shared" si="0"/>
        <v>0</v>
      </c>
      <c r="R20" s="48"/>
    </row>
    <row r="21" spans="3:18" ht="15.75" thickBot="1">
      <c r="C21" s="19"/>
      <c r="E21" s="26"/>
      <c r="F21" s="23"/>
      <c r="G21" s="40">
        <v>0.086</v>
      </c>
      <c r="H21" s="41"/>
      <c r="I21" s="41"/>
      <c r="J21" s="41"/>
      <c r="K21" s="41"/>
      <c r="L21" s="41">
        <v>0</v>
      </c>
      <c r="M21" s="41"/>
      <c r="N21" s="41"/>
      <c r="O21" s="99">
        <v>0</v>
      </c>
      <c r="P21" s="98">
        <v>0</v>
      </c>
      <c r="Q21" s="97">
        <f t="shared" si="0"/>
        <v>0</v>
      </c>
      <c r="R21" s="48"/>
    </row>
    <row r="22" spans="3:18" ht="15.75" thickBot="1">
      <c r="C22" s="19"/>
      <c r="E22" s="26"/>
      <c r="F22" s="23"/>
      <c r="G22" s="23"/>
      <c r="H22" s="23"/>
      <c r="I22" s="23"/>
      <c r="J22" s="23"/>
      <c r="K22" s="23"/>
      <c r="L22" s="40">
        <v>1</v>
      </c>
      <c r="M22" s="23">
        <v>0.64</v>
      </c>
      <c r="N22" s="24"/>
      <c r="O22" s="99">
        <f>30*1*0.2</f>
        <v>6</v>
      </c>
      <c r="P22" s="98">
        <v>3.462856592920354E-05</v>
      </c>
      <c r="Q22" s="97">
        <f t="shared" si="0"/>
        <v>0.00020777139557522122</v>
      </c>
      <c r="R22" s="48"/>
    </row>
    <row r="23" spans="4:18" ht="15.75" thickBot="1">
      <c r="D23" s="39"/>
      <c r="M23" s="40">
        <v>0.36</v>
      </c>
      <c r="N23" s="22">
        <v>0.2</v>
      </c>
      <c r="O23" s="99">
        <f>30*1*0.4</f>
        <v>12</v>
      </c>
      <c r="P23" s="98">
        <v>3.895713667035398E-06</v>
      </c>
      <c r="Q23" s="97">
        <f t="shared" si="0"/>
        <v>4.6748564004424775E-05</v>
      </c>
      <c r="R23" s="48"/>
    </row>
    <row r="24" spans="4:18" ht="15.75" thickBot="1">
      <c r="D24" s="39"/>
      <c r="M24" s="23"/>
      <c r="N24" s="40">
        <v>0.6</v>
      </c>
      <c r="O24" s="99">
        <f>30*1*0.8</f>
        <v>24</v>
      </c>
      <c r="P24" s="98">
        <v>1.1687141001106192E-05</v>
      </c>
      <c r="Q24" s="97">
        <f t="shared" si="0"/>
        <v>0.00028049138402654863</v>
      </c>
      <c r="R24" s="48"/>
    </row>
    <row r="25" spans="4:18" ht="15.75" thickBot="1">
      <c r="D25" s="39"/>
      <c r="M25" s="23"/>
      <c r="N25" s="27">
        <v>0.2</v>
      </c>
      <c r="O25" s="99">
        <f>30*1*1</f>
        <v>30</v>
      </c>
      <c r="P25" s="98">
        <v>3.895713667035398E-06</v>
      </c>
      <c r="Q25" s="97">
        <f t="shared" si="0"/>
        <v>0.00011687141001106194</v>
      </c>
      <c r="R25" s="48"/>
    </row>
    <row r="26" spans="3:18" ht="15.75" thickBot="1">
      <c r="C26" s="19"/>
      <c r="E26" s="27">
        <v>0.5</v>
      </c>
      <c r="F26" s="24">
        <v>0.35</v>
      </c>
      <c r="G26" s="24">
        <v>0.95</v>
      </c>
      <c r="H26" s="24"/>
      <c r="I26" s="24"/>
      <c r="J26" s="24"/>
      <c r="K26" s="24"/>
      <c r="L26" s="24"/>
      <c r="M26" s="23"/>
      <c r="N26" s="23"/>
      <c r="O26" s="99">
        <v>0</v>
      </c>
      <c r="P26" s="98">
        <v>0.0003218358165099557</v>
      </c>
      <c r="Q26" s="97">
        <f t="shared" si="0"/>
        <v>0</v>
      </c>
      <c r="R26" s="48"/>
    </row>
    <row r="27" spans="3:18" ht="15.75" thickBot="1">
      <c r="C27" s="19"/>
      <c r="F27" s="26"/>
      <c r="G27" s="27">
        <v>0.05</v>
      </c>
      <c r="H27" s="24"/>
      <c r="I27" s="24"/>
      <c r="J27" s="24"/>
      <c r="K27" s="24"/>
      <c r="L27" s="23">
        <v>0</v>
      </c>
      <c r="M27" s="41"/>
      <c r="N27" s="41"/>
      <c r="O27" s="99">
        <v>0</v>
      </c>
      <c r="P27" s="98">
        <v>0</v>
      </c>
      <c r="Q27" s="97">
        <f t="shared" si="0"/>
        <v>0</v>
      </c>
      <c r="R27" s="48"/>
    </row>
    <row r="28" spans="3:18" ht="15.75" thickBot="1">
      <c r="C28" s="19"/>
      <c r="F28" s="26"/>
      <c r="G28" s="23"/>
      <c r="H28" s="23"/>
      <c r="I28" s="23"/>
      <c r="J28" s="23"/>
      <c r="K28" s="23"/>
      <c r="L28" s="40">
        <v>1</v>
      </c>
      <c r="M28" s="23">
        <v>0.64</v>
      </c>
      <c r="N28" s="24"/>
      <c r="O28" s="99">
        <f>30*1*0.2</f>
        <v>6</v>
      </c>
      <c r="P28" s="98">
        <v>1.0840785398230089E-05</v>
      </c>
      <c r="Q28" s="97">
        <f t="shared" si="0"/>
        <v>6.504471238938053E-05</v>
      </c>
      <c r="R28" s="48"/>
    </row>
    <row r="29" spans="4:18" ht="15.75" thickBot="1">
      <c r="D29" s="26"/>
      <c r="E29" s="19"/>
      <c r="M29" s="40">
        <v>0.36</v>
      </c>
      <c r="N29" s="22">
        <v>0.2</v>
      </c>
      <c r="O29" s="99">
        <f>30*1*0.4</f>
        <v>12</v>
      </c>
      <c r="P29" s="98">
        <v>1.219588357300885E-06</v>
      </c>
      <c r="Q29" s="97">
        <f t="shared" si="0"/>
        <v>1.4635060287610619E-05</v>
      </c>
      <c r="R29" s="48"/>
    </row>
    <row r="30" spans="4:18" ht="15.75" thickBot="1">
      <c r="D30" s="26"/>
      <c r="E30" s="19"/>
      <c r="M30" s="23"/>
      <c r="N30" s="40">
        <v>0.6</v>
      </c>
      <c r="O30" s="99">
        <f>30*1*0.8</f>
        <v>24</v>
      </c>
      <c r="P30" s="98">
        <v>3.6587650719026547E-06</v>
      </c>
      <c r="Q30" s="97">
        <f t="shared" si="0"/>
        <v>8.78103617256637E-05</v>
      </c>
      <c r="R30" s="48"/>
    </row>
    <row r="31" spans="4:18" ht="15.75" thickBot="1">
      <c r="D31" s="26"/>
      <c r="E31" s="19"/>
      <c r="M31" s="23"/>
      <c r="N31" s="27">
        <v>0.2</v>
      </c>
      <c r="O31" s="99">
        <f>30*1*1</f>
        <v>30</v>
      </c>
      <c r="P31" s="98">
        <v>1.219588357300885E-06</v>
      </c>
      <c r="Q31" s="97">
        <f t="shared" si="0"/>
        <v>3.658765071902655E-05</v>
      </c>
      <c r="R31" s="48"/>
    </row>
    <row r="32" spans="3:18" ht="15.75" thickBot="1">
      <c r="C32" s="19"/>
      <c r="F32" s="27">
        <v>0.65</v>
      </c>
      <c r="G32" s="23">
        <v>0.856</v>
      </c>
      <c r="H32" s="23"/>
      <c r="I32" s="23"/>
      <c r="J32" s="23"/>
      <c r="K32" s="23"/>
      <c r="L32" s="23"/>
      <c r="M32" s="23"/>
      <c r="N32" s="23"/>
      <c r="O32" s="99">
        <v>0</v>
      </c>
      <c r="P32" s="98">
        <v>0.0005385547317477876</v>
      </c>
      <c r="Q32" s="97">
        <f t="shared" si="0"/>
        <v>0</v>
      </c>
      <c r="R32" s="48"/>
    </row>
    <row r="33" spans="3:18" ht="15.75" thickBot="1">
      <c r="C33" s="19"/>
      <c r="G33" s="40">
        <v>0.144</v>
      </c>
      <c r="H33" s="41">
        <v>0</v>
      </c>
      <c r="I33" s="41"/>
      <c r="J33" s="41"/>
      <c r="K33" s="41"/>
      <c r="L33" s="41"/>
      <c r="M33" s="41"/>
      <c r="N33" s="41"/>
      <c r="O33" s="99">
        <v>0</v>
      </c>
      <c r="P33" s="98">
        <v>0</v>
      </c>
      <c r="Q33" s="97">
        <f t="shared" si="0"/>
        <v>0</v>
      </c>
      <c r="R33" s="48"/>
    </row>
    <row r="34" spans="3:19" ht="15.75" thickBot="1">
      <c r="C34" s="19"/>
      <c r="H34" s="27">
        <v>1</v>
      </c>
      <c r="I34" s="23">
        <v>0</v>
      </c>
      <c r="J34" s="23"/>
      <c r="K34" s="23"/>
      <c r="L34" s="23"/>
      <c r="M34" s="23"/>
      <c r="N34" s="23"/>
      <c r="O34" s="99">
        <v>0</v>
      </c>
      <c r="P34" s="98">
        <v>0</v>
      </c>
      <c r="Q34" s="97">
        <f t="shared" si="0"/>
        <v>0</v>
      </c>
      <c r="R34" s="48"/>
      <c r="S34" s="37"/>
    </row>
    <row r="35" spans="3:18" ht="15.75" thickBot="1">
      <c r="C35" s="19"/>
      <c r="I35" s="40">
        <v>1</v>
      </c>
      <c r="J35" s="41">
        <v>0.9</v>
      </c>
      <c r="K35" s="41">
        <v>0.89</v>
      </c>
      <c r="L35" s="41">
        <v>0</v>
      </c>
      <c r="M35" s="41"/>
      <c r="N35" s="41"/>
      <c r="O35" s="99">
        <v>0</v>
      </c>
      <c r="P35" s="98">
        <v>0</v>
      </c>
      <c r="Q35" s="97">
        <f t="shared" si="0"/>
        <v>0</v>
      </c>
      <c r="R35" s="48"/>
    </row>
    <row r="36" spans="3:18" ht="15.75" thickBot="1">
      <c r="C36" s="19"/>
      <c r="J36" s="26"/>
      <c r="K36" s="26"/>
      <c r="L36" s="27">
        <v>1</v>
      </c>
      <c r="M36" s="23">
        <v>0.64</v>
      </c>
      <c r="N36" s="24"/>
      <c r="O36" s="99">
        <f>30*1*0.2</f>
        <v>6</v>
      </c>
      <c r="P36" s="98">
        <v>4.644415475044248E-05</v>
      </c>
      <c r="Q36" s="97">
        <f t="shared" si="0"/>
        <v>0.0002786649285026549</v>
      </c>
      <c r="R36" s="48"/>
    </row>
    <row r="37" spans="4:18" ht="15.75" thickBot="1">
      <c r="D37" s="26"/>
      <c r="J37" s="39"/>
      <c r="M37" s="40">
        <v>0.36</v>
      </c>
      <c r="N37" s="22">
        <v>0.2</v>
      </c>
      <c r="O37" s="99">
        <f>30*1*0.4</f>
        <v>12</v>
      </c>
      <c r="P37" s="98">
        <v>5.224967409424778E-06</v>
      </c>
      <c r="Q37" s="97">
        <f t="shared" si="0"/>
        <v>6.269960891309734E-05</v>
      </c>
      <c r="R37" s="48"/>
    </row>
    <row r="38" spans="4:18" ht="15.75" thickBot="1">
      <c r="D38" s="26"/>
      <c r="J38" s="39"/>
      <c r="M38" s="23"/>
      <c r="N38" s="40">
        <v>0.6</v>
      </c>
      <c r="O38" s="99">
        <f>30*1*0.8</f>
        <v>24</v>
      </c>
      <c r="P38" s="98">
        <v>1.5674902228274332E-05</v>
      </c>
      <c r="Q38" s="97">
        <f t="shared" si="0"/>
        <v>0.00037619765347858395</v>
      </c>
      <c r="R38" s="48"/>
    </row>
    <row r="39" spans="4:18" ht="15.75" thickBot="1">
      <c r="D39" s="26"/>
      <c r="J39" s="39"/>
      <c r="M39" s="23"/>
      <c r="N39" s="27">
        <v>0.2</v>
      </c>
      <c r="O39" s="99">
        <f>30*1*1</f>
        <v>30</v>
      </c>
      <c r="P39" s="98">
        <v>5.224967409424778E-06</v>
      </c>
      <c r="Q39" s="97">
        <f t="shared" si="0"/>
        <v>0.00015674902228274336</v>
      </c>
      <c r="R39" s="48"/>
    </row>
    <row r="40" spans="3:18" ht="15.75" thickBot="1">
      <c r="C40" s="19"/>
      <c r="J40" s="26"/>
      <c r="K40" s="27">
        <v>0.11</v>
      </c>
      <c r="L40" s="23">
        <v>0</v>
      </c>
      <c r="M40" s="23"/>
      <c r="N40" s="23"/>
      <c r="O40" s="99">
        <v>0</v>
      </c>
      <c r="P40" s="98">
        <v>0</v>
      </c>
      <c r="Q40" s="97">
        <f t="shared" si="0"/>
        <v>0</v>
      </c>
      <c r="R40" s="48"/>
    </row>
    <row r="41" spans="3:18" ht="15.75" thickBot="1">
      <c r="C41" s="19"/>
      <c r="H41" s="23"/>
      <c r="J41" s="26"/>
      <c r="K41" s="23"/>
      <c r="L41" s="40">
        <v>1</v>
      </c>
      <c r="M41" s="41">
        <v>0.64</v>
      </c>
      <c r="N41" s="41"/>
      <c r="O41" s="99">
        <f>30*1*0.2</f>
        <v>6</v>
      </c>
      <c r="P41" s="98">
        <v>5.740288789380531E-06</v>
      </c>
      <c r="Q41" s="97">
        <f t="shared" si="0"/>
        <v>3.4441732736283186E-05</v>
      </c>
      <c r="R41" s="48"/>
    </row>
    <row r="42" spans="4:18" ht="15.75" thickBot="1">
      <c r="D42" s="26"/>
      <c r="E42" s="23"/>
      <c r="F42" s="23"/>
      <c r="G42" s="23"/>
      <c r="H42" s="23"/>
      <c r="I42" s="19"/>
      <c r="M42" s="40">
        <v>0.36</v>
      </c>
      <c r="N42" s="22">
        <v>0.2</v>
      </c>
      <c r="O42" s="99">
        <f>30*1*0.4</f>
        <v>12</v>
      </c>
      <c r="P42" s="98">
        <v>6.457824888053097E-07</v>
      </c>
      <c r="Q42" s="97">
        <f t="shared" si="0"/>
        <v>7.749389865663717E-06</v>
      </c>
      <c r="R42" s="48"/>
    </row>
    <row r="43" spans="4:18" ht="15.75" thickBot="1">
      <c r="D43" s="26"/>
      <c r="E43" s="23"/>
      <c r="F43" s="23"/>
      <c r="G43" s="23"/>
      <c r="H43" s="23"/>
      <c r="I43" s="19"/>
      <c r="M43" s="23"/>
      <c r="N43" s="40">
        <v>0.6</v>
      </c>
      <c r="O43" s="99">
        <f>30*1*0.8</f>
        <v>24</v>
      </c>
      <c r="P43" s="98">
        <v>1.937347466415929E-06</v>
      </c>
      <c r="Q43" s="97">
        <f t="shared" si="0"/>
        <v>4.649633919398229E-05</v>
      </c>
      <c r="R43" s="48"/>
    </row>
    <row r="44" spans="4:18" ht="15.75" thickBot="1">
      <c r="D44" s="26"/>
      <c r="E44" s="23"/>
      <c r="F44" s="23"/>
      <c r="G44" s="23"/>
      <c r="H44" s="23"/>
      <c r="I44" s="19"/>
      <c r="M44" s="23"/>
      <c r="N44" s="27">
        <v>0.2</v>
      </c>
      <c r="O44" s="99">
        <f>30*1*1</f>
        <v>30</v>
      </c>
      <c r="P44" s="98">
        <v>6.457824888053097E-07</v>
      </c>
      <c r="Q44" s="97">
        <f t="shared" si="0"/>
        <v>1.9373474664159292E-05</v>
      </c>
      <c r="R44" s="48"/>
    </row>
    <row r="45" spans="3:18" ht="15.75" thickBot="1">
      <c r="C45" s="19"/>
      <c r="J45" s="27">
        <v>0.1</v>
      </c>
      <c r="K45" s="23">
        <v>0</v>
      </c>
      <c r="L45" s="23"/>
      <c r="M45" s="23"/>
      <c r="N45" s="23"/>
      <c r="O45" s="99">
        <v>0</v>
      </c>
      <c r="P45" s="98">
        <v>0</v>
      </c>
      <c r="Q45" s="97">
        <f t="shared" si="0"/>
        <v>0</v>
      </c>
      <c r="R45" s="48"/>
    </row>
    <row r="46" spans="3:18" ht="15.75" thickBot="1">
      <c r="C46" s="19"/>
      <c r="K46" s="40">
        <v>1</v>
      </c>
      <c r="L46" s="41">
        <v>0</v>
      </c>
      <c r="M46" s="41"/>
      <c r="N46" s="41"/>
      <c r="O46" s="99">
        <v>0</v>
      </c>
      <c r="P46" s="98">
        <v>0</v>
      </c>
      <c r="Q46" s="97">
        <f t="shared" si="0"/>
        <v>0</v>
      </c>
      <c r="R46" s="48"/>
    </row>
    <row r="47" spans="3:18" ht="15.75" thickBot="1">
      <c r="C47" s="19"/>
      <c r="H47" s="23"/>
      <c r="L47" s="27">
        <v>1</v>
      </c>
      <c r="M47" s="41">
        <v>0.64</v>
      </c>
      <c r="N47" s="41"/>
      <c r="O47" s="99">
        <f>30*1*0.2</f>
        <v>6</v>
      </c>
      <c r="P47" s="98">
        <v>5.798271504424779E-06</v>
      </c>
      <c r="Q47" s="97">
        <f t="shared" si="0"/>
        <v>3.478962902654868E-05</v>
      </c>
      <c r="R47" s="48"/>
    </row>
    <row r="48" spans="4:18" ht="15.75" thickBot="1">
      <c r="D48" s="26"/>
      <c r="M48" s="40">
        <v>0.36</v>
      </c>
      <c r="N48" s="22">
        <v>0.2</v>
      </c>
      <c r="O48" s="99">
        <f>30*1*0.4</f>
        <v>12</v>
      </c>
      <c r="P48" s="98">
        <v>6.523055442477876E-07</v>
      </c>
      <c r="Q48" s="97">
        <f t="shared" si="0"/>
        <v>7.827666530973452E-06</v>
      </c>
      <c r="R48" s="48"/>
    </row>
    <row r="49" spans="4:18" ht="15.75" thickBot="1">
      <c r="D49" s="26"/>
      <c r="M49" s="23"/>
      <c r="N49" s="40">
        <v>0.6</v>
      </c>
      <c r="O49" s="99">
        <f>30*1*0.8</f>
        <v>24</v>
      </c>
      <c r="P49" s="98">
        <v>1.9569166327433625E-06</v>
      </c>
      <c r="Q49" s="97">
        <f t="shared" si="0"/>
        <v>4.69659991858407E-05</v>
      </c>
      <c r="R49" s="48"/>
    </row>
    <row r="50" spans="4:18" ht="15.75" thickBot="1">
      <c r="D50" s="26"/>
      <c r="M50" s="23"/>
      <c r="N50" s="27">
        <v>0.2</v>
      </c>
      <c r="O50" s="99">
        <f>30*1*1</f>
        <v>30</v>
      </c>
      <c r="P50" s="98">
        <v>6.523055442477876E-07</v>
      </c>
      <c r="Q50" s="97">
        <f t="shared" si="0"/>
        <v>1.956916632743363E-05</v>
      </c>
      <c r="R50" s="48"/>
    </row>
    <row r="51" spans="3:18" ht="15.75" thickBot="1">
      <c r="C51" s="19"/>
      <c r="D51" s="29">
        <v>0.0625</v>
      </c>
      <c r="E51" s="23">
        <v>0.5</v>
      </c>
      <c r="F51" s="23">
        <v>0.35</v>
      </c>
      <c r="G51" s="23">
        <v>0.95</v>
      </c>
      <c r="H51" s="23"/>
      <c r="I51" s="23"/>
      <c r="J51" s="23"/>
      <c r="K51" s="23"/>
      <c r="L51" s="23"/>
      <c r="M51" s="23"/>
      <c r="N51" s="23"/>
      <c r="O51" s="99">
        <v>0</v>
      </c>
      <c r="P51" s="98">
        <v>4.599920492256637E-05</v>
      </c>
      <c r="Q51" s="97">
        <f t="shared" si="0"/>
        <v>0</v>
      </c>
      <c r="R51" s="48"/>
    </row>
    <row r="52" spans="4:18" ht="15.75" thickBot="1">
      <c r="D52" s="49"/>
      <c r="E52" s="25"/>
      <c r="F52" s="25"/>
      <c r="G52" s="40">
        <v>0.05</v>
      </c>
      <c r="H52" s="41"/>
      <c r="I52" s="41"/>
      <c r="J52" s="41"/>
      <c r="K52" s="41"/>
      <c r="L52" s="41">
        <v>0</v>
      </c>
      <c r="M52" s="41"/>
      <c r="N52" s="41"/>
      <c r="O52" s="99">
        <v>0</v>
      </c>
      <c r="P52" s="98">
        <v>0</v>
      </c>
      <c r="Q52" s="97">
        <f t="shared" si="0"/>
        <v>0</v>
      </c>
      <c r="R52" s="48"/>
    </row>
    <row r="53" spans="4:18" ht="15.75" thickBot="1">
      <c r="D53" s="39"/>
      <c r="E53" s="26"/>
      <c r="F53" s="26"/>
      <c r="G53" s="23"/>
      <c r="H53" s="23"/>
      <c r="I53" s="23"/>
      <c r="J53" s="23"/>
      <c r="K53" s="23"/>
      <c r="L53" s="40">
        <v>1</v>
      </c>
      <c r="M53" s="41">
        <v>0.64</v>
      </c>
      <c r="N53" s="41"/>
      <c r="O53" s="99">
        <f>30*0.2*0.2</f>
        <v>1.2000000000000002</v>
      </c>
      <c r="P53" s="98">
        <v>1.5494469026548675E-06</v>
      </c>
      <c r="Q53" s="97">
        <f t="shared" si="0"/>
        <v>1.8593362831858413E-06</v>
      </c>
      <c r="R53" s="48"/>
    </row>
    <row r="54" spans="4:18" ht="15.75" thickBot="1">
      <c r="D54" s="39"/>
      <c r="E54" s="39"/>
      <c r="M54" s="40">
        <v>0.36</v>
      </c>
      <c r="N54" s="22">
        <v>0.2</v>
      </c>
      <c r="O54" s="99">
        <f>30*0.2*0.4</f>
        <v>2.4000000000000004</v>
      </c>
      <c r="P54" s="98">
        <v>1.743127765486726E-07</v>
      </c>
      <c r="Q54" s="97">
        <f t="shared" si="0"/>
        <v>4.183506637168143E-07</v>
      </c>
      <c r="R54" s="48"/>
    </row>
    <row r="55" spans="4:18" ht="15.75" thickBot="1">
      <c r="D55" s="39"/>
      <c r="E55" s="39"/>
      <c r="M55" s="23"/>
      <c r="N55" s="40">
        <v>0.6</v>
      </c>
      <c r="O55" s="99">
        <f>30*0.2*0.8</f>
        <v>4.800000000000001</v>
      </c>
      <c r="P55" s="98">
        <v>5.229383296460178E-07</v>
      </c>
      <c r="Q55" s="97">
        <f t="shared" si="0"/>
        <v>2.5101039823008857E-06</v>
      </c>
      <c r="R55" s="48"/>
    </row>
    <row r="56" spans="4:18" ht="15.75" thickBot="1">
      <c r="D56" s="39"/>
      <c r="E56" s="39"/>
      <c r="M56" s="23"/>
      <c r="N56" s="27">
        <v>0.2</v>
      </c>
      <c r="O56" s="99">
        <f>30*0.2*1</f>
        <v>6</v>
      </c>
      <c r="P56" s="98">
        <v>1.743127765486726E-07</v>
      </c>
      <c r="Q56" s="97">
        <f t="shared" si="0"/>
        <v>1.0458766592920355E-06</v>
      </c>
      <c r="R56" s="48"/>
    </row>
    <row r="57" spans="4:18" ht="15.75" thickBot="1">
      <c r="D57" s="39"/>
      <c r="E57" s="26"/>
      <c r="F57" s="27">
        <v>0.65</v>
      </c>
      <c r="G57" s="24">
        <v>0.914</v>
      </c>
      <c r="H57" s="24"/>
      <c r="I57" s="24"/>
      <c r="J57" s="24"/>
      <c r="K57" s="24"/>
      <c r="L57" s="24"/>
      <c r="O57" s="99">
        <v>0</v>
      </c>
      <c r="P57" s="98">
        <v>8.218985757743364E-05</v>
      </c>
      <c r="Q57" s="97">
        <f t="shared" si="0"/>
        <v>0</v>
      </c>
      <c r="R57" s="48"/>
    </row>
    <row r="58" spans="4:18" ht="15.75" thickBot="1">
      <c r="D58" s="39"/>
      <c r="E58" s="26"/>
      <c r="F58" s="23"/>
      <c r="G58" s="40">
        <v>0.086</v>
      </c>
      <c r="H58" s="41"/>
      <c r="I58" s="41"/>
      <c r="J58" s="41"/>
      <c r="K58" s="41"/>
      <c r="L58" s="41">
        <v>0</v>
      </c>
      <c r="M58" s="41"/>
      <c r="N58" s="41"/>
      <c r="O58" s="99">
        <v>0</v>
      </c>
      <c r="P58" s="98">
        <v>0</v>
      </c>
      <c r="Q58" s="97">
        <f t="shared" si="0"/>
        <v>0</v>
      </c>
      <c r="R58" s="48"/>
    </row>
    <row r="59" spans="4:18" ht="15.75" thickBot="1">
      <c r="D59" s="39"/>
      <c r="E59" s="26"/>
      <c r="F59" s="23"/>
      <c r="G59" s="23"/>
      <c r="H59" s="23"/>
      <c r="I59" s="23"/>
      <c r="J59" s="23"/>
      <c r="K59" s="23"/>
      <c r="L59" s="40">
        <v>1</v>
      </c>
      <c r="M59" s="41">
        <v>0.64</v>
      </c>
      <c r="N59" s="41"/>
      <c r="O59" s="99">
        <f>30*0.2*0.2</f>
        <v>1.2000000000000002</v>
      </c>
      <c r="P59" s="98">
        <v>4.9493761061946905E-06</v>
      </c>
      <c r="Q59" s="97">
        <f t="shared" si="0"/>
        <v>5.939251327433629E-06</v>
      </c>
      <c r="R59" s="48"/>
    </row>
    <row r="60" spans="4:18" ht="15.75" thickBot="1">
      <c r="D60" s="39"/>
      <c r="E60" s="26"/>
      <c r="M60" s="40">
        <v>0.36</v>
      </c>
      <c r="N60" s="22">
        <v>0.2</v>
      </c>
      <c r="O60" s="99">
        <f>30*0.2*0.4</f>
        <v>2.4000000000000004</v>
      </c>
      <c r="P60" s="98">
        <v>5.568048119469027E-07</v>
      </c>
      <c r="Q60" s="97">
        <f t="shared" si="0"/>
        <v>1.3363315486725667E-06</v>
      </c>
      <c r="R60" s="48"/>
    </row>
    <row r="61" spans="4:18" ht="15.75" thickBot="1">
      <c r="D61" s="39"/>
      <c r="E61" s="26"/>
      <c r="M61" s="23"/>
      <c r="N61" s="40">
        <v>0.6</v>
      </c>
      <c r="O61" s="99">
        <f>30*0.2*0.8</f>
        <v>4.800000000000001</v>
      </c>
      <c r="P61" s="98">
        <v>1.6704144358407078E-06</v>
      </c>
      <c r="Q61" s="97">
        <f t="shared" si="0"/>
        <v>8.017989292035398E-06</v>
      </c>
      <c r="R61" s="48"/>
    </row>
    <row r="62" spans="4:18" ht="15.75" thickBot="1">
      <c r="D62" s="39"/>
      <c r="E62" s="26"/>
      <c r="M62" s="23"/>
      <c r="N62" s="27">
        <v>0.2</v>
      </c>
      <c r="O62" s="99">
        <f>30*0.2*1</f>
        <v>6</v>
      </c>
      <c r="P62" s="98">
        <v>5.568048119469027E-07</v>
      </c>
      <c r="Q62" s="97">
        <f t="shared" si="0"/>
        <v>3.340828871681416E-06</v>
      </c>
      <c r="R62" s="48"/>
    </row>
    <row r="63" spans="4:18" ht="15.75" thickBot="1">
      <c r="D63" s="39"/>
      <c r="E63" s="27">
        <v>0.5</v>
      </c>
      <c r="F63" s="24">
        <v>0.35</v>
      </c>
      <c r="G63" s="24">
        <v>0.95</v>
      </c>
      <c r="H63" s="24"/>
      <c r="I63" s="24"/>
      <c r="J63" s="24"/>
      <c r="K63" s="24"/>
      <c r="L63" s="24"/>
      <c r="O63" s="99">
        <v>0</v>
      </c>
      <c r="P63" s="98">
        <v>4.599920492256637E-05</v>
      </c>
      <c r="Q63" s="97">
        <f t="shared" si="0"/>
        <v>0</v>
      </c>
      <c r="R63" s="48"/>
    </row>
    <row r="64" spans="4:18" ht="15.75" thickBot="1">
      <c r="D64" s="26"/>
      <c r="F64" s="26"/>
      <c r="G64" s="27">
        <v>0.05</v>
      </c>
      <c r="H64" s="24"/>
      <c r="I64" s="24"/>
      <c r="J64" s="24"/>
      <c r="K64" s="24"/>
      <c r="L64" s="23">
        <v>0</v>
      </c>
      <c r="M64" s="41"/>
      <c r="N64" s="41"/>
      <c r="O64" s="99">
        <v>0</v>
      </c>
      <c r="P64" s="98">
        <v>0</v>
      </c>
      <c r="Q64" s="97">
        <f t="shared" si="0"/>
        <v>0</v>
      </c>
      <c r="R64" s="48"/>
    </row>
    <row r="65" spans="4:18" ht="15.75" thickBot="1">
      <c r="D65" s="26"/>
      <c r="F65" s="26"/>
      <c r="G65" s="23"/>
      <c r="H65" s="23"/>
      <c r="I65" s="23"/>
      <c r="J65" s="23"/>
      <c r="K65" s="23"/>
      <c r="L65" s="40">
        <v>1</v>
      </c>
      <c r="M65" s="41">
        <v>0.64</v>
      </c>
      <c r="N65" s="41"/>
      <c r="O65" s="99">
        <f>30*0.2*0.2</f>
        <v>1.2000000000000002</v>
      </c>
      <c r="P65" s="98">
        <v>1.5494469026548675E-06</v>
      </c>
      <c r="Q65" s="97">
        <f t="shared" si="0"/>
        <v>1.8593362831858413E-06</v>
      </c>
      <c r="R65" s="48"/>
    </row>
    <row r="66" spans="4:18" ht="15.75" thickBot="1">
      <c r="D66" s="26"/>
      <c r="F66" s="26"/>
      <c r="M66" s="40">
        <v>0.36</v>
      </c>
      <c r="N66" s="22">
        <v>0.2</v>
      </c>
      <c r="O66" s="99">
        <f>30*0.2*0.4</f>
        <v>2.4000000000000004</v>
      </c>
      <c r="P66" s="98">
        <v>1.743127765486726E-07</v>
      </c>
      <c r="Q66" s="97">
        <f t="shared" si="0"/>
        <v>4.183506637168143E-07</v>
      </c>
      <c r="R66" s="48"/>
    </row>
    <row r="67" spans="4:18" ht="15.75" thickBot="1">
      <c r="D67" s="26"/>
      <c r="F67" s="26"/>
      <c r="M67" s="23"/>
      <c r="N67" s="40">
        <v>0.6</v>
      </c>
      <c r="O67" s="99">
        <f>30*0.2*0.8</f>
        <v>4.800000000000001</v>
      </c>
      <c r="P67" s="98">
        <v>5.229383296460178E-07</v>
      </c>
      <c r="Q67" s="97">
        <f t="shared" si="0"/>
        <v>2.5101039823008857E-06</v>
      </c>
      <c r="R67" s="48"/>
    </row>
    <row r="68" spans="4:18" ht="15.75" thickBot="1">
      <c r="D68" s="26"/>
      <c r="F68" s="26"/>
      <c r="M68" s="23"/>
      <c r="N68" s="27">
        <v>0.2</v>
      </c>
      <c r="O68" s="99">
        <f>30*0.2*1</f>
        <v>6</v>
      </c>
      <c r="P68" s="98">
        <v>1.743127765486726E-07</v>
      </c>
      <c r="Q68" s="97">
        <f t="shared" si="0"/>
        <v>1.0458766592920355E-06</v>
      </c>
      <c r="R68" s="48"/>
    </row>
    <row r="69" spans="4:18" ht="15.75" thickBot="1">
      <c r="D69" s="26"/>
      <c r="F69" s="27">
        <v>0.65</v>
      </c>
      <c r="G69" s="23">
        <v>0.856</v>
      </c>
      <c r="H69" s="23"/>
      <c r="I69" s="23"/>
      <c r="J69" s="23"/>
      <c r="K69" s="23"/>
      <c r="L69" s="23"/>
      <c r="O69" s="99">
        <v>0</v>
      </c>
      <c r="P69" s="98">
        <v>7.697430862831859E-05</v>
      </c>
      <c r="Q69" s="97">
        <f t="shared" si="0"/>
        <v>0</v>
      </c>
      <c r="R69" s="48"/>
    </row>
    <row r="70" spans="4:18" ht="15.75" thickBot="1">
      <c r="D70" s="26"/>
      <c r="G70" s="40">
        <v>0.144</v>
      </c>
      <c r="H70" s="41">
        <v>0</v>
      </c>
      <c r="I70" s="41"/>
      <c r="J70" s="41"/>
      <c r="K70" s="41"/>
      <c r="L70" s="41"/>
      <c r="M70" s="41"/>
      <c r="N70" s="41"/>
      <c r="O70" s="99">
        <v>0</v>
      </c>
      <c r="P70" s="98">
        <v>0</v>
      </c>
      <c r="Q70" s="97">
        <f t="shared" si="0"/>
        <v>0</v>
      </c>
      <c r="R70" s="48"/>
    </row>
    <row r="71" spans="4:18" ht="15.75" thickBot="1">
      <c r="D71" s="26"/>
      <c r="H71" s="27">
        <v>1</v>
      </c>
      <c r="I71" s="23">
        <v>0</v>
      </c>
      <c r="J71" s="23"/>
      <c r="K71" s="23"/>
      <c r="L71" s="23"/>
      <c r="M71" s="41"/>
      <c r="N71" s="41"/>
      <c r="O71" s="99">
        <v>0</v>
      </c>
      <c r="P71" s="98">
        <v>0</v>
      </c>
      <c r="Q71" s="97">
        <f t="shared" si="0"/>
        <v>0</v>
      </c>
      <c r="R71" s="48"/>
    </row>
    <row r="72" spans="4:18" ht="15.75" thickBot="1">
      <c r="D72" s="26"/>
      <c r="I72" s="40">
        <v>1</v>
      </c>
      <c r="J72" s="41">
        <v>0.9</v>
      </c>
      <c r="K72" s="41">
        <v>0.89</v>
      </c>
      <c r="L72" s="41">
        <v>0</v>
      </c>
      <c r="O72" s="99">
        <v>0</v>
      </c>
      <c r="P72" s="98">
        <v>0</v>
      </c>
      <c r="Q72" s="97">
        <f t="shared" si="0"/>
        <v>0</v>
      </c>
      <c r="R72" s="48"/>
    </row>
    <row r="73" spans="4:18" ht="15.75" thickBot="1">
      <c r="D73" s="26"/>
      <c r="J73" s="26"/>
      <c r="K73" s="26"/>
      <c r="L73" s="27">
        <v>1</v>
      </c>
      <c r="M73" s="41">
        <v>0.64</v>
      </c>
      <c r="N73" s="41"/>
      <c r="O73" s="99">
        <f>30*0.2*0.2</f>
        <v>1.2000000000000002</v>
      </c>
      <c r="P73" s="98">
        <v>6.638149274336284E-06</v>
      </c>
      <c r="Q73" s="97">
        <f aca="true" t="shared" si="1" ref="Q73:Q124">O73*P73</f>
        <v>7.965779129203541E-06</v>
      </c>
      <c r="R73" s="48"/>
    </row>
    <row r="74" spans="4:18" ht="15.75" thickBot="1">
      <c r="D74" s="26"/>
      <c r="J74" s="39"/>
      <c r="M74" s="40">
        <v>0.36</v>
      </c>
      <c r="N74" s="22">
        <v>0.2</v>
      </c>
      <c r="O74" s="99">
        <f>30*0.2*0.4</f>
        <v>2.4000000000000004</v>
      </c>
      <c r="P74" s="98">
        <v>7.467917933628319E-07</v>
      </c>
      <c r="Q74" s="97">
        <f t="shared" si="1"/>
        <v>1.792300304070797E-06</v>
      </c>
      <c r="R74" s="48"/>
    </row>
    <row r="75" spans="4:18" ht="15.75" thickBot="1">
      <c r="D75" s="26"/>
      <c r="J75" s="39"/>
      <c r="M75" s="23"/>
      <c r="N75" s="40">
        <v>0.6</v>
      </c>
      <c r="O75" s="99">
        <f>30*0.2*0.8</f>
        <v>4.800000000000001</v>
      </c>
      <c r="P75" s="98">
        <v>2.2403753800884957E-06</v>
      </c>
      <c r="Q75" s="97">
        <f t="shared" si="1"/>
        <v>1.075380182442478E-05</v>
      </c>
      <c r="R75" s="48"/>
    </row>
    <row r="76" spans="4:18" ht="15.75" thickBot="1">
      <c r="D76" s="26"/>
      <c r="J76" s="39"/>
      <c r="M76" s="23"/>
      <c r="N76" s="27">
        <v>0.2</v>
      </c>
      <c r="O76" s="99">
        <f>30*0.2*1</f>
        <v>6</v>
      </c>
      <c r="P76" s="98">
        <v>7.467917933628319E-07</v>
      </c>
      <c r="Q76" s="97">
        <f t="shared" si="1"/>
        <v>4.480750760176991E-06</v>
      </c>
      <c r="R76" s="48"/>
    </row>
    <row r="77" spans="4:18" ht="15.75" thickBot="1">
      <c r="D77" s="26"/>
      <c r="J77" s="26"/>
      <c r="K77" s="27">
        <v>0.11</v>
      </c>
      <c r="L77" s="23">
        <v>0</v>
      </c>
      <c r="O77" s="99">
        <v>0</v>
      </c>
      <c r="P77" s="98">
        <v>0</v>
      </c>
      <c r="Q77" s="97">
        <f t="shared" si="1"/>
        <v>0</v>
      </c>
      <c r="R77" s="48"/>
    </row>
    <row r="78" spans="4:18" ht="15.75" thickBot="1">
      <c r="D78" s="26"/>
      <c r="H78" s="23"/>
      <c r="J78" s="26"/>
      <c r="K78" s="23"/>
      <c r="L78" s="40">
        <v>1</v>
      </c>
      <c r="M78" s="41">
        <v>0.64</v>
      </c>
      <c r="N78" s="41"/>
      <c r="O78" s="99">
        <f>30*0.2*0.2</f>
        <v>1.2000000000000002</v>
      </c>
      <c r="P78" s="98">
        <v>8.204454159292036E-07</v>
      </c>
      <c r="Q78" s="97">
        <f t="shared" si="1"/>
        <v>9.845344991150444E-07</v>
      </c>
      <c r="R78" s="48"/>
    </row>
    <row r="79" spans="4:18" ht="15.75" thickBot="1">
      <c r="D79" s="26"/>
      <c r="J79" s="26"/>
      <c r="M79" s="40">
        <v>0.36</v>
      </c>
      <c r="N79" s="22">
        <v>0.2</v>
      </c>
      <c r="O79" s="99">
        <f>30*0.2*0.4</f>
        <v>2.4000000000000004</v>
      </c>
      <c r="P79" s="98">
        <v>9.230010929203541E-08</v>
      </c>
      <c r="Q79" s="97">
        <f t="shared" si="1"/>
        <v>2.2152026230088501E-07</v>
      </c>
      <c r="R79" s="48"/>
    </row>
    <row r="80" spans="4:18" ht="15.75" thickBot="1">
      <c r="D80" s="26"/>
      <c r="J80" s="26"/>
      <c r="M80" s="23"/>
      <c r="N80" s="40">
        <v>0.6</v>
      </c>
      <c r="O80" s="99">
        <f>30*0.2*0.8</f>
        <v>4.800000000000001</v>
      </c>
      <c r="P80" s="98">
        <v>2.769003278761062E-07</v>
      </c>
      <c r="Q80" s="97">
        <f t="shared" si="1"/>
        <v>1.32912157380531E-06</v>
      </c>
      <c r="R80" s="48"/>
    </row>
    <row r="81" spans="4:18" ht="15.75" thickBot="1">
      <c r="D81" s="26"/>
      <c r="J81" s="26"/>
      <c r="M81" s="23"/>
      <c r="N81" s="27">
        <v>0.2</v>
      </c>
      <c r="O81" s="99">
        <f>30*0.2*1</f>
        <v>6</v>
      </c>
      <c r="P81" s="98">
        <v>9.230010929203541E-08</v>
      </c>
      <c r="Q81" s="97">
        <f t="shared" si="1"/>
        <v>5.538006557522125E-07</v>
      </c>
      <c r="R81" s="48"/>
    </row>
    <row r="82" spans="4:18" ht="15.75" thickBot="1">
      <c r="D82" s="26"/>
      <c r="J82" s="27">
        <v>0.1</v>
      </c>
      <c r="K82" s="23">
        <v>0</v>
      </c>
      <c r="L82" s="23"/>
      <c r="O82" s="99">
        <v>0</v>
      </c>
      <c r="P82" s="98">
        <v>0</v>
      </c>
      <c r="Q82" s="97">
        <f t="shared" si="1"/>
        <v>0</v>
      </c>
      <c r="R82" s="48"/>
    </row>
    <row r="83" spans="4:18" ht="15.75" thickBot="1">
      <c r="D83" s="26"/>
      <c r="K83" s="40">
        <v>1</v>
      </c>
      <c r="L83" s="41">
        <v>0</v>
      </c>
      <c r="M83" s="41"/>
      <c r="N83" s="41"/>
      <c r="O83" s="99">
        <v>0</v>
      </c>
      <c r="P83" s="98">
        <v>0</v>
      </c>
      <c r="Q83" s="97">
        <f t="shared" si="1"/>
        <v>0</v>
      </c>
      <c r="R83" s="48"/>
    </row>
    <row r="84" spans="4:18" ht="15.75" thickBot="1">
      <c r="D84" s="26"/>
      <c r="H84" s="23"/>
      <c r="L84" s="27">
        <v>1</v>
      </c>
      <c r="M84" s="41">
        <v>0.64</v>
      </c>
      <c r="N84" s="41"/>
      <c r="O84" s="99">
        <f>30*0.2*0.2</f>
        <v>1.2000000000000002</v>
      </c>
      <c r="P84" s="98">
        <v>8.28732743362832E-07</v>
      </c>
      <c r="Q84" s="97">
        <f t="shared" si="1"/>
        <v>9.944792920353986E-07</v>
      </c>
      <c r="R84" s="48"/>
    </row>
    <row r="85" spans="4:18" ht="15.75" thickBot="1">
      <c r="D85" s="26"/>
      <c r="M85" s="40">
        <v>0.36</v>
      </c>
      <c r="N85" s="22">
        <v>0.2</v>
      </c>
      <c r="O85" s="99">
        <f>30*0.2*0.4</f>
        <v>2.4000000000000004</v>
      </c>
      <c r="P85" s="98">
        <v>9.32324336283186E-08</v>
      </c>
      <c r="Q85" s="97">
        <f t="shared" si="1"/>
        <v>2.2375784070796468E-07</v>
      </c>
      <c r="R85" s="48"/>
    </row>
    <row r="86" spans="4:18" ht="15.75" thickBot="1">
      <c r="D86" s="26"/>
      <c r="M86" s="23"/>
      <c r="N86" s="40">
        <v>0.6</v>
      </c>
      <c r="O86" s="99">
        <f>30*0.2*0.8</f>
        <v>4.800000000000001</v>
      </c>
      <c r="P86" s="98">
        <v>2.7969730088495577E-07</v>
      </c>
      <c r="Q86" s="97">
        <f t="shared" si="1"/>
        <v>1.3425470442477879E-06</v>
      </c>
      <c r="R86" s="48"/>
    </row>
    <row r="87" spans="4:17" ht="15.75" thickBot="1">
      <c r="D87" s="26"/>
      <c r="M87" s="23"/>
      <c r="N87" s="27">
        <v>0.2</v>
      </c>
      <c r="O87" s="99">
        <f>30*0.2*1</f>
        <v>6</v>
      </c>
      <c r="P87" s="98">
        <v>9.32324336283186E-08</v>
      </c>
      <c r="Q87" s="97">
        <f t="shared" si="1"/>
        <v>5.593946017699117E-07</v>
      </c>
    </row>
    <row r="88" spans="4:17" ht="15.75" thickBot="1">
      <c r="D88" s="50">
        <v>0.25</v>
      </c>
      <c r="E88" s="23">
        <v>0.5</v>
      </c>
      <c r="F88" s="23">
        <v>0.35</v>
      </c>
      <c r="G88" s="23">
        <v>0.95</v>
      </c>
      <c r="H88" s="23"/>
      <c r="I88" s="23"/>
      <c r="J88" s="23"/>
      <c r="K88" s="23"/>
      <c r="L88" s="23"/>
      <c r="M88" s="23"/>
      <c r="N88" s="23"/>
      <c r="O88" s="99">
        <v>0</v>
      </c>
      <c r="P88" s="98">
        <v>0.0001609167588035813</v>
      </c>
      <c r="Q88" s="97">
        <f t="shared" si="1"/>
        <v>0</v>
      </c>
    </row>
    <row r="89" spans="3:17" ht="15.75" thickBot="1">
      <c r="C89" s="22" t="s">
        <v>38</v>
      </c>
      <c r="D89" s="51"/>
      <c r="E89" s="25"/>
      <c r="F89" s="25"/>
      <c r="G89" s="40">
        <v>0.05</v>
      </c>
      <c r="H89" s="41"/>
      <c r="I89" s="41"/>
      <c r="J89" s="41"/>
      <c r="K89" s="41"/>
      <c r="L89" s="41">
        <v>0</v>
      </c>
      <c r="M89" s="41"/>
      <c r="N89" s="41"/>
      <c r="O89" s="99">
        <v>0</v>
      </c>
      <c r="P89" s="98">
        <v>0</v>
      </c>
      <c r="Q89" s="97">
        <f t="shared" si="1"/>
        <v>0</v>
      </c>
    </row>
    <row r="90" spans="2:17" ht="15.75" thickBot="1">
      <c r="B90" s="22" t="s">
        <v>39</v>
      </c>
      <c r="C90" s="25"/>
      <c r="D90" s="19"/>
      <c r="E90" s="26"/>
      <c r="F90" s="26"/>
      <c r="G90" s="23"/>
      <c r="H90" s="23"/>
      <c r="I90" s="23"/>
      <c r="J90" s="23"/>
      <c r="K90" s="23"/>
      <c r="L90" s="40">
        <v>1</v>
      </c>
      <c r="M90" s="41">
        <v>0.64</v>
      </c>
      <c r="N90" s="41"/>
      <c r="O90" s="99">
        <f>30*0.1*0.2</f>
        <v>0.6000000000000001</v>
      </c>
      <c r="P90" s="98">
        <v>5.420353980752213E-06</v>
      </c>
      <c r="Q90" s="97">
        <f t="shared" si="1"/>
        <v>3.2522123884513284E-06</v>
      </c>
    </row>
    <row r="91" spans="5:17" ht="15.75" thickBot="1">
      <c r="E91" s="39"/>
      <c r="M91" s="40">
        <v>0.36</v>
      </c>
      <c r="N91" s="22">
        <v>0.2</v>
      </c>
      <c r="O91" s="99">
        <f>30*0.1*0.4</f>
        <v>1.2000000000000002</v>
      </c>
      <c r="P91" s="98">
        <v>6.09789822834624E-07</v>
      </c>
      <c r="Q91" s="97">
        <f t="shared" si="1"/>
        <v>7.317477874015489E-07</v>
      </c>
    </row>
    <row r="92" spans="5:17" ht="15.75" thickBot="1">
      <c r="E92" s="39"/>
      <c r="M92" s="23"/>
      <c r="N92" s="40">
        <v>0.6</v>
      </c>
      <c r="O92" s="99">
        <f>30*0.1*0.8</f>
        <v>2.4000000000000004</v>
      </c>
      <c r="P92" s="98">
        <v>1.8293694685038717E-06</v>
      </c>
      <c r="Q92" s="97">
        <f t="shared" si="1"/>
        <v>4.3904867244092925E-06</v>
      </c>
    </row>
    <row r="93" spans="5:17" ht="15.75" thickBot="1">
      <c r="E93" s="39"/>
      <c r="M93" s="23"/>
      <c r="N93" s="27">
        <v>0.2</v>
      </c>
      <c r="O93" s="99">
        <f>30*0.1*1</f>
        <v>3</v>
      </c>
      <c r="P93" s="98">
        <v>6.09789822834624E-07</v>
      </c>
      <c r="Q93" s="97">
        <f t="shared" si="1"/>
        <v>1.829369468503872E-06</v>
      </c>
    </row>
    <row r="94" spans="5:17" ht="15.75" thickBot="1">
      <c r="E94" s="26"/>
      <c r="F94" s="27">
        <v>0.65</v>
      </c>
      <c r="G94" s="24">
        <v>0.914</v>
      </c>
      <c r="H94" s="24"/>
      <c r="I94" s="24"/>
      <c r="J94" s="24"/>
      <c r="K94" s="24"/>
      <c r="L94" s="24"/>
      <c r="O94" s="99">
        <v>0</v>
      </c>
      <c r="P94" s="98">
        <v>0.00028752074106829374</v>
      </c>
      <c r="Q94" s="97">
        <f t="shared" si="1"/>
        <v>0</v>
      </c>
    </row>
    <row r="95" spans="5:17" ht="15.75" thickBot="1">
      <c r="E95" s="26"/>
      <c r="F95" s="23"/>
      <c r="G95" s="40">
        <v>0.086</v>
      </c>
      <c r="H95" s="41"/>
      <c r="I95" s="41"/>
      <c r="J95" s="41"/>
      <c r="K95" s="41"/>
      <c r="L95" s="41">
        <v>0</v>
      </c>
      <c r="M95" s="41"/>
      <c r="N95" s="41"/>
      <c r="O95" s="99">
        <v>0</v>
      </c>
      <c r="P95" s="98">
        <v>0</v>
      </c>
      <c r="Q95" s="97">
        <f t="shared" si="1"/>
        <v>0</v>
      </c>
    </row>
    <row r="96" spans="5:17" ht="15.75" thickBot="1">
      <c r="E96" s="26"/>
      <c r="F96" s="23"/>
      <c r="G96" s="23"/>
      <c r="H96" s="23"/>
      <c r="I96" s="23"/>
      <c r="J96" s="23"/>
      <c r="K96" s="23"/>
      <c r="L96" s="40">
        <v>1</v>
      </c>
      <c r="M96" s="41">
        <v>0.64</v>
      </c>
      <c r="N96" s="41"/>
      <c r="O96" s="99">
        <f>30*0.1*0.2</f>
        <v>0.6000000000000001</v>
      </c>
      <c r="P96" s="98">
        <v>1.7314159287088498E-05</v>
      </c>
      <c r="Q96" s="97">
        <f t="shared" si="1"/>
        <v>1.03884955722531E-05</v>
      </c>
    </row>
    <row r="97" spans="5:17" ht="15.75" thickBot="1">
      <c r="E97" s="26"/>
      <c r="M97" s="40">
        <v>0.36</v>
      </c>
      <c r="N97" s="22">
        <v>0.2</v>
      </c>
      <c r="O97" s="99">
        <f>30*0.1*0.4</f>
        <v>1.2000000000000002</v>
      </c>
      <c r="P97" s="98">
        <v>1.947842919797456E-06</v>
      </c>
      <c r="Q97" s="97">
        <f t="shared" si="1"/>
        <v>2.3374115037569474E-06</v>
      </c>
    </row>
    <row r="98" spans="5:17" ht="15.75" thickBot="1">
      <c r="E98" s="26"/>
      <c r="M98" s="23"/>
      <c r="N98" s="40">
        <v>0.6</v>
      </c>
      <c r="O98" s="99">
        <f>30*0.1*0.8</f>
        <v>2.4000000000000004</v>
      </c>
      <c r="P98" s="98">
        <v>5.843528759392367E-06</v>
      </c>
      <c r="Q98" s="97">
        <f t="shared" si="1"/>
        <v>1.4024469022541682E-05</v>
      </c>
    </row>
    <row r="99" spans="5:17" ht="15.75" thickBot="1">
      <c r="E99" s="26"/>
      <c r="M99" s="23"/>
      <c r="N99" s="27">
        <v>0.2</v>
      </c>
      <c r="O99" s="99">
        <f>30*0.1*1</f>
        <v>3</v>
      </c>
      <c r="P99" s="98">
        <v>1.947842919797456E-06</v>
      </c>
      <c r="Q99" s="97">
        <f t="shared" si="1"/>
        <v>5.8435287593923675E-06</v>
      </c>
    </row>
    <row r="100" spans="5:17" ht="15.75" thickBot="1">
      <c r="E100" s="27">
        <v>0.5</v>
      </c>
      <c r="F100" s="24">
        <v>0.35</v>
      </c>
      <c r="G100" s="24">
        <v>0.95</v>
      </c>
      <c r="H100" s="24"/>
      <c r="I100" s="24"/>
      <c r="J100" s="24"/>
      <c r="K100" s="24"/>
      <c r="L100" s="24"/>
      <c r="O100" s="99">
        <v>0</v>
      </c>
      <c r="P100" s="98">
        <v>0.0001609167588035813</v>
      </c>
      <c r="Q100" s="97">
        <f t="shared" si="1"/>
        <v>0</v>
      </c>
    </row>
    <row r="101" spans="6:17" ht="15.75" thickBot="1">
      <c r="F101" s="26"/>
      <c r="G101" s="27">
        <v>0.05</v>
      </c>
      <c r="H101" s="24"/>
      <c r="I101" s="24"/>
      <c r="J101" s="24"/>
      <c r="K101" s="24"/>
      <c r="L101" s="23">
        <v>0</v>
      </c>
      <c r="M101" s="41"/>
      <c r="N101" s="41"/>
      <c r="O101" s="99">
        <v>0</v>
      </c>
      <c r="P101" s="98">
        <v>0</v>
      </c>
      <c r="Q101" s="97">
        <f t="shared" si="1"/>
        <v>0</v>
      </c>
    </row>
    <row r="102" spans="6:17" ht="15.75" thickBot="1">
      <c r="F102" s="26"/>
      <c r="G102" s="23"/>
      <c r="H102" s="23"/>
      <c r="I102" s="23"/>
      <c r="J102" s="23"/>
      <c r="K102" s="23"/>
      <c r="L102" s="40">
        <v>1</v>
      </c>
      <c r="M102" s="41">
        <v>0.64</v>
      </c>
      <c r="N102" s="41"/>
      <c r="O102" s="99">
        <f>30*0.1*0.2</f>
        <v>0.6000000000000001</v>
      </c>
      <c r="P102" s="98">
        <v>5.420353980752213E-06</v>
      </c>
      <c r="Q102" s="97">
        <f t="shared" si="1"/>
        <v>3.2522123884513284E-06</v>
      </c>
    </row>
    <row r="103" spans="6:17" ht="15.75" thickBot="1">
      <c r="F103" s="26"/>
      <c r="M103" s="40">
        <v>0.36</v>
      </c>
      <c r="N103" s="22">
        <v>0.2</v>
      </c>
      <c r="O103" s="99">
        <f>30*0.1*0.4</f>
        <v>1.2000000000000002</v>
      </c>
      <c r="P103" s="98">
        <v>6.09789822834624E-07</v>
      </c>
      <c r="Q103" s="97">
        <f t="shared" si="1"/>
        <v>7.317477874015489E-07</v>
      </c>
    </row>
    <row r="104" spans="6:17" ht="15.75" thickBot="1">
      <c r="F104" s="26"/>
      <c r="M104" s="23"/>
      <c r="N104" s="40">
        <v>0.6</v>
      </c>
      <c r="O104" s="99">
        <f>30*0.1*0.8</f>
        <v>2.4000000000000004</v>
      </c>
      <c r="P104" s="98">
        <v>1.8293694685038717E-06</v>
      </c>
      <c r="Q104" s="97">
        <f t="shared" si="1"/>
        <v>4.3904867244092925E-06</v>
      </c>
    </row>
    <row r="105" spans="6:17" ht="15.75" thickBot="1">
      <c r="F105" s="26"/>
      <c r="M105" s="23"/>
      <c r="N105" s="27">
        <v>0.2</v>
      </c>
      <c r="O105" s="99">
        <f>30*0.1*1</f>
        <v>3</v>
      </c>
      <c r="P105" s="98">
        <v>6.09789822834624E-07</v>
      </c>
      <c r="Q105" s="97">
        <f t="shared" si="1"/>
        <v>1.829369468503872E-06</v>
      </c>
    </row>
    <row r="106" spans="6:17" ht="15.75" thickBot="1">
      <c r="F106" s="27">
        <v>0.65</v>
      </c>
      <c r="G106" s="23">
        <v>0.856</v>
      </c>
      <c r="H106" s="23"/>
      <c r="I106" s="23"/>
      <c r="J106" s="23"/>
      <c r="K106" s="23"/>
      <c r="L106" s="23"/>
      <c r="O106" s="99">
        <v>0</v>
      </c>
      <c r="P106" s="98">
        <v>0.0002692754424009403</v>
      </c>
      <c r="Q106" s="97">
        <f t="shared" si="1"/>
        <v>0</v>
      </c>
    </row>
    <row r="107" spans="7:17" ht="15.75" thickBot="1">
      <c r="G107" s="40">
        <v>0.144</v>
      </c>
      <c r="H107" s="41">
        <v>0</v>
      </c>
      <c r="I107" s="41"/>
      <c r="J107" s="41"/>
      <c r="K107" s="41"/>
      <c r="L107" s="41"/>
      <c r="M107" s="41"/>
      <c r="N107" s="41"/>
      <c r="O107" s="99">
        <v>0</v>
      </c>
      <c r="P107" s="98">
        <v>0</v>
      </c>
      <c r="Q107" s="97">
        <f t="shared" si="1"/>
        <v>0</v>
      </c>
    </row>
    <row r="108" spans="8:17" ht="15.75" thickBot="1">
      <c r="H108" s="27">
        <v>1</v>
      </c>
      <c r="I108" s="23">
        <v>0</v>
      </c>
      <c r="J108" s="23"/>
      <c r="K108" s="23"/>
      <c r="L108" s="23"/>
      <c r="M108" s="41"/>
      <c r="N108" s="41"/>
      <c r="O108" s="99">
        <v>0</v>
      </c>
      <c r="P108" s="98">
        <v>0</v>
      </c>
      <c r="Q108" s="97">
        <f t="shared" si="1"/>
        <v>0</v>
      </c>
    </row>
    <row r="109" spans="9:17" ht="15.75" thickBot="1">
      <c r="I109" s="40">
        <v>1</v>
      </c>
      <c r="J109" s="41">
        <v>0.9</v>
      </c>
      <c r="K109" s="41">
        <v>0.89</v>
      </c>
      <c r="L109" s="41">
        <v>0</v>
      </c>
      <c r="O109" s="99">
        <v>0</v>
      </c>
      <c r="P109" s="98">
        <v>0</v>
      </c>
      <c r="Q109" s="97">
        <f t="shared" si="1"/>
        <v>0</v>
      </c>
    </row>
    <row r="110" spans="10:17" ht="15.75" thickBot="1">
      <c r="J110" s="26"/>
      <c r="K110" s="26"/>
      <c r="L110" s="27">
        <v>1</v>
      </c>
      <c r="M110" s="41">
        <v>0.64</v>
      </c>
      <c r="N110" s="41"/>
      <c r="O110" s="99">
        <f>30*0.1*0.2</f>
        <v>0.6000000000000001</v>
      </c>
      <c r="P110" s="98">
        <v>2.322191149778995E-05</v>
      </c>
      <c r="Q110" s="97">
        <f t="shared" si="1"/>
        <v>1.393314689867397E-05</v>
      </c>
    </row>
    <row r="111" spans="10:17" ht="15.75" thickBot="1">
      <c r="J111" s="39"/>
      <c r="M111" s="40">
        <v>0.36</v>
      </c>
      <c r="N111" s="22">
        <v>0.2</v>
      </c>
      <c r="O111" s="99">
        <f>30*0.1*0.4</f>
        <v>1.2000000000000002</v>
      </c>
      <c r="P111" s="98">
        <v>2.6124650435013693E-06</v>
      </c>
      <c r="Q111" s="97">
        <f t="shared" si="1"/>
        <v>3.1349580522016437E-06</v>
      </c>
    </row>
    <row r="112" spans="10:17" ht="15.75" thickBot="1">
      <c r="J112" s="39"/>
      <c r="M112" s="23"/>
      <c r="N112" s="40">
        <v>0.6</v>
      </c>
      <c r="O112" s="99">
        <f>30*0.1*0.8</f>
        <v>2.4000000000000004</v>
      </c>
      <c r="P112" s="98">
        <v>7.837395130504106E-06</v>
      </c>
      <c r="Q112" s="97">
        <f t="shared" si="1"/>
        <v>1.8809748313209858E-05</v>
      </c>
    </row>
    <row r="113" spans="10:17" ht="15.75" thickBot="1">
      <c r="J113" s="39"/>
      <c r="M113" s="23"/>
      <c r="N113" s="27">
        <v>0.2</v>
      </c>
      <c r="O113" s="99">
        <f>30*0.1*1</f>
        <v>3</v>
      </c>
      <c r="P113" s="98">
        <v>2.6124650435013693E-06</v>
      </c>
      <c r="Q113" s="97">
        <f t="shared" si="1"/>
        <v>7.837395130504108E-06</v>
      </c>
    </row>
    <row r="114" spans="10:17" ht="15.75" thickBot="1">
      <c r="J114" s="26"/>
      <c r="K114" s="27">
        <v>0.11</v>
      </c>
      <c r="L114" s="23">
        <v>0</v>
      </c>
      <c r="O114" s="99">
        <v>0</v>
      </c>
      <c r="P114" s="98">
        <v>0</v>
      </c>
      <c r="Q114" s="97">
        <f t="shared" si="1"/>
        <v>0</v>
      </c>
    </row>
    <row r="115" spans="8:17" ht="15.75" thickBot="1">
      <c r="H115" s="23"/>
      <c r="J115" s="26"/>
      <c r="K115" s="23"/>
      <c r="L115" s="40">
        <v>1</v>
      </c>
      <c r="M115" s="41">
        <v>0.64</v>
      </c>
      <c r="N115" s="41"/>
      <c r="O115" s="99">
        <f>30*0.1*0.2</f>
        <v>0.6000000000000001</v>
      </c>
      <c r="P115" s="98">
        <v>2.8701238929852748E-06</v>
      </c>
      <c r="Q115" s="97">
        <f t="shared" si="1"/>
        <v>1.7220743357911652E-06</v>
      </c>
    </row>
    <row r="116" spans="10:17" ht="15.75" thickBot="1">
      <c r="J116" s="26"/>
      <c r="M116" s="40">
        <v>0.36</v>
      </c>
      <c r="N116" s="22">
        <v>0.2</v>
      </c>
      <c r="O116" s="99">
        <f>30*0.1*0.4</f>
        <v>1.2000000000000002</v>
      </c>
      <c r="P116" s="98">
        <v>3.228889379608434E-07</v>
      </c>
      <c r="Q116" s="97">
        <f t="shared" si="1"/>
        <v>3.874667255530121E-07</v>
      </c>
    </row>
    <row r="117" spans="10:17" ht="15.75" thickBot="1">
      <c r="J117" s="26"/>
      <c r="M117" s="23"/>
      <c r="N117" s="40">
        <v>0.6</v>
      </c>
      <c r="O117" s="99">
        <f>30*0.1*0.8</f>
        <v>2.4000000000000004</v>
      </c>
      <c r="P117" s="98">
        <v>9.686668138825301E-07</v>
      </c>
      <c r="Q117" s="97">
        <f t="shared" si="1"/>
        <v>2.324800353318073E-06</v>
      </c>
    </row>
    <row r="118" spans="10:17" ht="15.75" thickBot="1">
      <c r="J118" s="26"/>
      <c r="M118" s="23"/>
      <c r="N118" s="27">
        <v>0.2</v>
      </c>
      <c r="O118" s="99">
        <f>30*0.1*1</f>
        <v>3</v>
      </c>
      <c r="P118" s="98">
        <v>3.228889379608434E-07</v>
      </c>
      <c r="Q118" s="97">
        <f t="shared" si="1"/>
        <v>9.686668138825301E-07</v>
      </c>
    </row>
    <row r="119" spans="10:17" ht="15.75" thickBot="1">
      <c r="J119" s="27">
        <v>0.1</v>
      </c>
      <c r="K119" s="23">
        <v>0</v>
      </c>
      <c r="L119" s="23"/>
      <c r="O119" s="99">
        <v>0</v>
      </c>
      <c r="P119" s="98">
        <v>0</v>
      </c>
      <c r="Q119" s="97">
        <f t="shared" si="1"/>
        <v>0</v>
      </c>
    </row>
    <row r="120" spans="11:17" ht="15.75" thickBot="1">
      <c r="K120" s="40">
        <v>1</v>
      </c>
      <c r="L120" s="41">
        <v>0</v>
      </c>
      <c r="M120" s="41"/>
      <c r="N120" s="41"/>
      <c r="O120" s="99">
        <v>0</v>
      </c>
      <c r="P120" s="98">
        <v>0</v>
      </c>
      <c r="Q120" s="97">
        <f t="shared" si="1"/>
        <v>0</v>
      </c>
    </row>
    <row r="121" spans="8:17" ht="15.75" thickBot="1">
      <c r="H121" s="23"/>
      <c r="L121" s="27">
        <v>1</v>
      </c>
      <c r="M121" s="41">
        <v>0.64</v>
      </c>
      <c r="N121" s="41"/>
      <c r="O121" s="99">
        <f>30*0.1*0.2</f>
        <v>0.6000000000000001</v>
      </c>
      <c r="P121" s="98">
        <v>2.8991150434194697E-06</v>
      </c>
      <c r="Q121" s="97">
        <f t="shared" si="1"/>
        <v>1.739469026051682E-06</v>
      </c>
    </row>
    <row r="122" spans="13:17" ht="15.75" thickBot="1">
      <c r="M122" s="40">
        <v>0.36</v>
      </c>
      <c r="N122" s="22">
        <v>0.2</v>
      </c>
      <c r="O122" s="99">
        <f>30*0.1*0.4</f>
        <v>1.2000000000000002</v>
      </c>
      <c r="P122" s="98">
        <v>3.2615044238469034E-07</v>
      </c>
      <c r="Q122" s="97">
        <f t="shared" si="1"/>
        <v>3.9138053086162845E-07</v>
      </c>
    </row>
    <row r="123" spans="13:17" ht="15.75" thickBot="1">
      <c r="M123" s="23"/>
      <c r="N123" s="40">
        <v>0.6</v>
      </c>
      <c r="O123" s="99">
        <f>30*0.1*0.8</f>
        <v>2.4000000000000004</v>
      </c>
      <c r="P123" s="98">
        <v>9.784513271540708E-07</v>
      </c>
      <c r="Q123" s="97">
        <f t="shared" si="1"/>
        <v>2.3482831851697703E-06</v>
      </c>
    </row>
    <row r="124" spans="13:17" ht="15.75" thickBot="1">
      <c r="M124" s="23"/>
      <c r="N124" s="27">
        <v>0.2</v>
      </c>
      <c r="O124" s="99">
        <f>30*0.1*1</f>
        <v>3</v>
      </c>
      <c r="P124" s="98">
        <v>3.2615044238469034E-07</v>
      </c>
      <c r="Q124" s="97">
        <f t="shared" si="1"/>
        <v>9.78451327154071E-07</v>
      </c>
    </row>
    <row r="125" spans="16:17" ht="15">
      <c r="P125" s="58"/>
      <c r="Q125" s="58"/>
    </row>
    <row r="126" spans="15:17" ht="15">
      <c r="O126" s="101" t="s">
        <v>77</v>
      </c>
      <c r="P126" s="100"/>
      <c r="Q126" s="102">
        <f>SUM(Q8:Q125)</f>
        <v>0.002320643836860855</v>
      </c>
    </row>
    <row r="127" spans="2:17" ht="15">
      <c r="B127" s="82" t="s">
        <v>51</v>
      </c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</row>
    <row r="128" spans="16:17" ht="15">
      <c r="P128" s="22"/>
      <c r="Q128" s="22"/>
    </row>
    <row r="129" spans="16:17" ht="15">
      <c r="P129" s="22"/>
      <c r="Q129" s="22"/>
    </row>
    <row r="130" spans="16:17" ht="15">
      <c r="P130" s="22"/>
      <c r="Q130" s="22"/>
    </row>
    <row r="131" spans="16:17" ht="15">
      <c r="P131" s="22"/>
      <c r="Q131" s="22"/>
    </row>
    <row r="132" spans="16:17" ht="15">
      <c r="P132" s="22"/>
      <c r="Q132" s="22"/>
    </row>
    <row r="133" spans="16:17" ht="15">
      <c r="P133" s="22"/>
      <c r="Q133" s="22"/>
    </row>
    <row r="134" spans="16:17" ht="15">
      <c r="P134" s="22"/>
      <c r="Q134" s="22"/>
    </row>
    <row r="135" spans="16:17" ht="15">
      <c r="P135" s="22"/>
      <c r="Q135" s="22"/>
    </row>
    <row r="136" spans="3:17" ht="15"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P136" s="22"/>
      <c r="Q136" s="22"/>
    </row>
    <row r="137" spans="16:17" ht="15">
      <c r="P137" s="22"/>
      <c r="Q137" s="22"/>
    </row>
    <row r="138" spans="16:17" ht="15">
      <c r="P138" s="22"/>
      <c r="Q138" s="22"/>
    </row>
    <row r="139" spans="16:17" ht="15">
      <c r="P139" s="22"/>
      <c r="Q139" s="22"/>
    </row>
    <row r="140" spans="16:17" ht="15">
      <c r="P140" s="22"/>
      <c r="Q140" s="22"/>
    </row>
    <row r="141" spans="16:17" ht="15">
      <c r="P141" s="22"/>
      <c r="Q141" s="22"/>
    </row>
    <row r="142" spans="16:17" ht="15">
      <c r="P142" s="22"/>
      <c r="Q142" s="22"/>
    </row>
    <row r="143" spans="16:17" ht="15">
      <c r="P143" s="22"/>
      <c r="Q143" s="22"/>
    </row>
    <row r="144" spans="16:17" ht="15">
      <c r="P144" s="22"/>
      <c r="Q144" s="22"/>
    </row>
    <row r="145" spans="16:17" ht="15">
      <c r="P145" s="22"/>
      <c r="Q145" s="22"/>
    </row>
    <row r="146" spans="16:17" ht="15">
      <c r="P146" s="22"/>
      <c r="Q146" s="22"/>
    </row>
    <row r="147" spans="16:17" ht="15">
      <c r="P147" s="22"/>
      <c r="Q147" s="22"/>
    </row>
    <row r="148" spans="16:17" ht="15">
      <c r="P148" s="22"/>
      <c r="Q148" s="22"/>
    </row>
    <row r="149" spans="16:17" ht="15">
      <c r="P149" s="22"/>
      <c r="Q149" s="22"/>
    </row>
    <row r="150" spans="16:17" ht="15">
      <c r="P150" s="22"/>
      <c r="Q150" s="22"/>
    </row>
    <row r="151" spans="16:17" ht="15">
      <c r="P151" s="22"/>
      <c r="Q151" s="22"/>
    </row>
    <row r="152" spans="16:17" ht="15">
      <c r="P152" s="22"/>
      <c r="Q152" s="22"/>
    </row>
    <row r="153" spans="16:17" ht="15">
      <c r="P153" s="22"/>
      <c r="Q153" s="22"/>
    </row>
    <row r="154" spans="16:17" ht="15">
      <c r="P154" s="22"/>
      <c r="Q154" s="22"/>
    </row>
    <row r="155" spans="16:17" ht="15">
      <c r="P155" s="22"/>
      <c r="Q155" s="22"/>
    </row>
    <row r="156" spans="16:17" ht="15">
      <c r="P156" s="22"/>
      <c r="Q156" s="22"/>
    </row>
    <row r="157" spans="16:17" ht="15">
      <c r="P157" s="22"/>
      <c r="Q157" s="22"/>
    </row>
    <row r="158" spans="16:17" ht="15">
      <c r="P158" s="22"/>
      <c r="Q158" s="22"/>
    </row>
    <row r="159" spans="16:17" ht="15">
      <c r="P159" s="22"/>
      <c r="Q159" s="22"/>
    </row>
    <row r="160" spans="16:17" ht="15">
      <c r="P160" s="22"/>
      <c r="Q160" s="22"/>
    </row>
    <row r="161" spans="16:17" ht="15">
      <c r="P161" s="22"/>
      <c r="Q161" s="22"/>
    </row>
    <row r="162" spans="16:17" ht="15">
      <c r="P162" s="22"/>
      <c r="Q162" s="22"/>
    </row>
    <row r="163" spans="16:17" ht="15">
      <c r="P163" s="22"/>
      <c r="Q163" s="22"/>
    </row>
    <row r="164" spans="16:17" ht="15">
      <c r="P164" s="22"/>
      <c r="Q164" s="22"/>
    </row>
    <row r="165" spans="16:17" ht="15">
      <c r="P165" s="22"/>
      <c r="Q165" s="22"/>
    </row>
    <row r="166" spans="16:17" ht="15">
      <c r="P166" s="22"/>
      <c r="Q166" s="22"/>
    </row>
    <row r="167" spans="16:17" ht="15">
      <c r="P167" s="22"/>
      <c r="Q167" s="22"/>
    </row>
    <row r="168" spans="16:17" ht="15">
      <c r="P168" s="22"/>
      <c r="Q168" s="22"/>
    </row>
    <row r="169" spans="16:17" ht="15">
      <c r="P169" s="22"/>
      <c r="Q169" s="22"/>
    </row>
    <row r="170" spans="16:17" ht="15">
      <c r="P170" s="22"/>
      <c r="Q170" s="22"/>
    </row>
    <row r="171" spans="16:17" ht="15">
      <c r="P171" s="22"/>
      <c r="Q171" s="22"/>
    </row>
    <row r="172" spans="16:17" ht="15">
      <c r="P172" s="22"/>
      <c r="Q172" s="22"/>
    </row>
    <row r="173" spans="16:17" ht="15">
      <c r="P173" s="22"/>
      <c r="Q173" s="22"/>
    </row>
    <row r="174" spans="16:17" ht="15">
      <c r="P174" s="22"/>
      <c r="Q174" s="22"/>
    </row>
    <row r="175" spans="16:17" ht="15">
      <c r="P175" s="22"/>
      <c r="Q175" s="22"/>
    </row>
    <row r="176" spans="16:17" ht="15">
      <c r="P176" s="22"/>
      <c r="Q176" s="22"/>
    </row>
    <row r="177" spans="16:17" ht="15">
      <c r="P177" s="22"/>
      <c r="Q177" s="22"/>
    </row>
    <row r="178" spans="16:17" ht="15">
      <c r="P178" s="22"/>
      <c r="Q178" s="22"/>
    </row>
    <row r="179" spans="16:17" ht="15">
      <c r="P179" s="22"/>
      <c r="Q179" s="22"/>
    </row>
    <row r="180" spans="16:17" ht="15">
      <c r="P180" s="22"/>
      <c r="Q180" s="22"/>
    </row>
    <row r="181" spans="16:17" ht="15">
      <c r="P181" s="22"/>
      <c r="Q181" s="22"/>
    </row>
    <row r="182" spans="16:17" ht="15">
      <c r="P182" s="22"/>
      <c r="Q182" s="22"/>
    </row>
    <row r="183" spans="16:17" ht="15">
      <c r="P183" s="22"/>
      <c r="Q183" s="22"/>
    </row>
    <row r="184" spans="16:17" ht="15">
      <c r="P184" s="22"/>
      <c r="Q184" s="22"/>
    </row>
    <row r="185" spans="16:17" ht="15">
      <c r="P185" s="22"/>
      <c r="Q185" s="22"/>
    </row>
    <row r="186" spans="16:17" ht="15">
      <c r="P186" s="22"/>
      <c r="Q186" s="22"/>
    </row>
    <row r="187" spans="16:17" ht="15">
      <c r="P187" s="22"/>
      <c r="Q187" s="22"/>
    </row>
    <row r="188" spans="16:17" ht="15">
      <c r="P188" s="22"/>
      <c r="Q188" s="22"/>
    </row>
    <row r="189" spans="16:17" ht="15">
      <c r="P189" s="22"/>
      <c r="Q189" s="22"/>
    </row>
    <row r="190" spans="16:17" ht="15">
      <c r="P190" s="22"/>
      <c r="Q190" s="22"/>
    </row>
    <row r="191" spans="16:17" ht="15">
      <c r="P191" s="22"/>
      <c r="Q191" s="22"/>
    </row>
    <row r="192" spans="16:17" ht="15">
      <c r="P192" s="22"/>
      <c r="Q192" s="22"/>
    </row>
    <row r="193" spans="16:17" ht="15">
      <c r="P193" s="22"/>
      <c r="Q193" s="22"/>
    </row>
    <row r="194" spans="16:17" ht="15">
      <c r="P194" s="22"/>
      <c r="Q194" s="22"/>
    </row>
    <row r="195" spans="16:17" ht="15">
      <c r="P195" s="22"/>
      <c r="Q195" s="22"/>
    </row>
    <row r="196" spans="16:17" ht="15">
      <c r="P196" s="22"/>
      <c r="Q196" s="22"/>
    </row>
    <row r="197" spans="16:17" ht="15">
      <c r="P197" s="22"/>
      <c r="Q197" s="22"/>
    </row>
    <row r="198" spans="16:17" ht="15">
      <c r="P198" s="22"/>
      <c r="Q198" s="22"/>
    </row>
    <row r="199" spans="16:17" ht="15">
      <c r="P199" s="22"/>
      <c r="Q199" s="22"/>
    </row>
    <row r="200" spans="16:17" ht="15">
      <c r="P200" s="22"/>
      <c r="Q200" s="22"/>
    </row>
    <row r="201" spans="16:17" ht="15">
      <c r="P201" s="22"/>
      <c r="Q201" s="22"/>
    </row>
    <row r="202" spans="16:17" ht="15">
      <c r="P202" s="22"/>
      <c r="Q202" s="22"/>
    </row>
    <row r="203" spans="16:17" ht="15">
      <c r="P203" s="22"/>
      <c r="Q203" s="22"/>
    </row>
    <row r="204" spans="16:17" ht="15">
      <c r="P204" s="22"/>
      <c r="Q204" s="22"/>
    </row>
    <row r="205" spans="16:17" ht="15">
      <c r="P205" s="22"/>
      <c r="Q205" s="22"/>
    </row>
    <row r="206" spans="16:17" ht="15">
      <c r="P206" s="22"/>
      <c r="Q206" s="22"/>
    </row>
    <row r="207" spans="16:17" ht="15">
      <c r="P207" s="22"/>
      <c r="Q207" s="22"/>
    </row>
    <row r="208" spans="16:17" ht="15">
      <c r="P208" s="22"/>
      <c r="Q208" s="22"/>
    </row>
    <row r="209" spans="16:17" ht="15">
      <c r="P209" s="22"/>
      <c r="Q209" s="22"/>
    </row>
    <row r="210" spans="16:17" ht="15">
      <c r="P210" s="22"/>
      <c r="Q210" s="22"/>
    </row>
    <row r="211" spans="16:17" ht="15">
      <c r="P211" s="22"/>
      <c r="Q211" s="22"/>
    </row>
    <row r="212" spans="16:17" ht="15">
      <c r="P212" s="22"/>
      <c r="Q212" s="22"/>
    </row>
    <row r="213" spans="16:17" ht="15">
      <c r="P213" s="22"/>
      <c r="Q213" s="22"/>
    </row>
    <row r="214" spans="16:17" ht="15">
      <c r="P214" s="22"/>
      <c r="Q214" s="22"/>
    </row>
    <row r="215" spans="16:17" ht="15">
      <c r="P215" s="22"/>
      <c r="Q215" s="22"/>
    </row>
    <row r="216" spans="16:17" ht="15">
      <c r="P216" s="22"/>
      <c r="Q216" s="22"/>
    </row>
    <row r="217" spans="16:17" ht="15">
      <c r="P217" s="22"/>
      <c r="Q217" s="22"/>
    </row>
    <row r="218" spans="16:17" ht="15">
      <c r="P218" s="22"/>
      <c r="Q218" s="22"/>
    </row>
    <row r="219" spans="16:17" ht="15">
      <c r="P219" s="22"/>
      <c r="Q219" s="22"/>
    </row>
    <row r="220" spans="16:17" ht="15">
      <c r="P220" s="22"/>
      <c r="Q220" s="22"/>
    </row>
    <row r="221" spans="16:17" ht="15">
      <c r="P221" s="22"/>
      <c r="Q221" s="22"/>
    </row>
    <row r="222" spans="16:17" ht="15">
      <c r="P222" s="22"/>
      <c r="Q222" s="22"/>
    </row>
    <row r="223" spans="16:17" ht="15">
      <c r="P223" s="22"/>
      <c r="Q223" s="22"/>
    </row>
    <row r="224" spans="16:17" ht="15">
      <c r="P224" s="22"/>
      <c r="Q224" s="22"/>
    </row>
    <row r="225" spans="16:17" ht="15">
      <c r="P225" s="22"/>
      <c r="Q225" s="22"/>
    </row>
    <row r="226" spans="16:17" ht="15">
      <c r="P226" s="22"/>
      <c r="Q226" s="22"/>
    </row>
    <row r="227" spans="16:17" ht="15">
      <c r="P227" s="22"/>
      <c r="Q227" s="22"/>
    </row>
    <row r="228" spans="16:17" ht="15">
      <c r="P228" s="22"/>
      <c r="Q228" s="22"/>
    </row>
    <row r="229" spans="16:17" ht="15">
      <c r="P229" s="22"/>
      <c r="Q229" s="22"/>
    </row>
    <row r="230" spans="16:17" ht="15">
      <c r="P230" s="22"/>
      <c r="Q230" s="22"/>
    </row>
    <row r="231" spans="16:17" ht="15">
      <c r="P231" s="22"/>
      <c r="Q231" s="22"/>
    </row>
    <row r="232" spans="16:17" ht="15">
      <c r="P232" s="22"/>
      <c r="Q232" s="22"/>
    </row>
    <row r="233" spans="16:17" ht="15">
      <c r="P233" s="22"/>
      <c r="Q233" s="22"/>
    </row>
    <row r="234" spans="16:17" ht="15">
      <c r="P234" s="22"/>
      <c r="Q234" s="22"/>
    </row>
    <row r="235" spans="16:17" ht="15">
      <c r="P235" s="22"/>
      <c r="Q235" s="22"/>
    </row>
    <row r="236" spans="16:17" ht="15">
      <c r="P236" s="22"/>
      <c r="Q236" s="22"/>
    </row>
    <row r="237" spans="16:17" ht="15">
      <c r="P237" s="22"/>
      <c r="Q237" s="22"/>
    </row>
    <row r="238" spans="16:17" ht="15">
      <c r="P238" s="22"/>
      <c r="Q238" s="22"/>
    </row>
    <row r="239" spans="16:17" ht="15">
      <c r="P239" s="22"/>
      <c r="Q239" s="22"/>
    </row>
    <row r="240" spans="16:17" ht="15">
      <c r="P240" s="22"/>
      <c r="Q240" s="22"/>
    </row>
    <row r="241" spans="16:17" ht="15">
      <c r="P241" s="22"/>
      <c r="Q241" s="22"/>
    </row>
    <row r="242" spans="16:17" ht="15">
      <c r="P242" s="22"/>
      <c r="Q242" s="22"/>
    </row>
    <row r="243" spans="16:17" ht="15">
      <c r="P243" s="22"/>
      <c r="Q243" s="22"/>
    </row>
    <row r="244" spans="16:17" ht="15">
      <c r="P244" s="22"/>
      <c r="Q244" s="22"/>
    </row>
    <row r="245" spans="16:17" ht="15">
      <c r="P245" s="22"/>
      <c r="Q245" s="22"/>
    </row>
    <row r="246" spans="16:17" ht="15">
      <c r="P246" s="22"/>
      <c r="Q246" s="22"/>
    </row>
    <row r="247" spans="16:17" ht="15">
      <c r="P247" s="22"/>
      <c r="Q247" s="22"/>
    </row>
    <row r="248" spans="16:17" ht="15">
      <c r="P248" s="22"/>
      <c r="Q248" s="22"/>
    </row>
    <row r="249" spans="16:17" ht="15">
      <c r="P249" s="22"/>
      <c r="Q249" s="22"/>
    </row>
    <row r="250" spans="16:17" ht="15">
      <c r="P250" s="22"/>
      <c r="Q250" s="22"/>
    </row>
    <row r="251" spans="16:17" ht="15">
      <c r="P251" s="22"/>
      <c r="Q251" s="22"/>
    </row>
    <row r="252" spans="16:17" ht="15">
      <c r="P252" s="22"/>
      <c r="Q252" s="22"/>
    </row>
    <row r="253" spans="16:17" ht="15">
      <c r="P253" s="22"/>
      <c r="Q253" s="22"/>
    </row>
    <row r="254" spans="16:17" ht="15">
      <c r="P254" s="22"/>
      <c r="Q254" s="22"/>
    </row>
    <row r="255" spans="16:17" ht="15">
      <c r="P255" s="22"/>
      <c r="Q255" s="22"/>
    </row>
    <row r="256" spans="16:17" ht="15">
      <c r="P256" s="22"/>
      <c r="Q256" s="22"/>
    </row>
    <row r="257" spans="16:17" ht="15">
      <c r="P257" s="22"/>
      <c r="Q257" s="22"/>
    </row>
    <row r="258" spans="16:17" ht="15">
      <c r="P258" s="22"/>
      <c r="Q258" s="22"/>
    </row>
    <row r="259" spans="16:17" ht="15">
      <c r="P259" s="22"/>
      <c r="Q259" s="22"/>
    </row>
    <row r="260" spans="16:17" ht="15">
      <c r="P260" s="22"/>
      <c r="Q260" s="22"/>
    </row>
    <row r="261" spans="16:17" ht="15">
      <c r="P261" s="22"/>
      <c r="Q261" s="22"/>
    </row>
    <row r="262" spans="16:17" ht="15">
      <c r="P262" s="22"/>
      <c r="Q262" s="22"/>
    </row>
    <row r="263" spans="16:17" ht="15">
      <c r="P263" s="22"/>
      <c r="Q263" s="22"/>
    </row>
    <row r="264" spans="16:17" ht="15">
      <c r="P264" s="22"/>
      <c r="Q264" s="22"/>
    </row>
    <row r="265" spans="16:17" ht="15">
      <c r="P265" s="22"/>
      <c r="Q265" s="22"/>
    </row>
    <row r="266" spans="16:17" ht="15">
      <c r="P266" s="22"/>
      <c r="Q266" s="22"/>
    </row>
    <row r="267" spans="16:17" ht="15">
      <c r="P267" s="22"/>
      <c r="Q267" s="22"/>
    </row>
    <row r="268" spans="16:17" ht="15">
      <c r="P268" s="22"/>
      <c r="Q268" s="22"/>
    </row>
    <row r="269" spans="16:17" ht="15">
      <c r="P269" s="22"/>
      <c r="Q269" s="22"/>
    </row>
    <row r="270" spans="16:17" ht="15">
      <c r="P270" s="22"/>
      <c r="Q270" s="22"/>
    </row>
    <row r="271" spans="16:17" ht="15">
      <c r="P271" s="22"/>
      <c r="Q271" s="22"/>
    </row>
    <row r="272" spans="16:17" ht="15">
      <c r="P272" s="22"/>
      <c r="Q272" s="22"/>
    </row>
    <row r="273" spans="16:17" ht="15">
      <c r="P273" s="22"/>
      <c r="Q273" s="22"/>
    </row>
    <row r="274" spans="16:17" ht="15">
      <c r="P274" s="22"/>
      <c r="Q274" s="22"/>
    </row>
    <row r="275" spans="16:17" ht="15">
      <c r="P275" s="22"/>
      <c r="Q275" s="22"/>
    </row>
    <row r="276" spans="16:17" ht="15">
      <c r="P276" s="22"/>
      <c r="Q276" s="22"/>
    </row>
    <row r="277" spans="16:17" ht="15">
      <c r="P277" s="22"/>
      <c r="Q277" s="22"/>
    </row>
    <row r="278" spans="16:17" ht="15">
      <c r="P278" s="22"/>
      <c r="Q278" s="22"/>
    </row>
    <row r="279" spans="16:17" ht="15">
      <c r="P279" s="22"/>
      <c r="Q279" s="22"/>
    </row>
    <row r="280" spans="16:17" ht="15">
      <c r="P280" s="22"/>
      <c r="Q280" s="22"/>
    </row>
    <row r="281" spans="16:17" ht="15">
      <c r="P281" s="22"/>
      <c r="Q281" s="22"/>
    </row>
    <row r="282" spans="16:17" ht="15">
      <c r="P282" s="22"/>
      <c r="Q282" s="22"/>
    </row>
    <row r="283" spans="16:17" ht="15">
      <c r="P283" s="22"/>
      <c r="Q283" s="22"/>
    </row>
    <row r="284" spans="16:17" ht="15">
      <c r="P284" s="22"/>
      <c r="Q284" s="22"/>
    </row>
    <row r="285" spans="16:17" ht="15">
      <c r="P285" s="22"/>
      <c r="Q285" s="22"/>
    </row>
    <row r="286" spans="16:17" ht="15">
      <c r="P286" s="22"/>
      <c r="Q286" s="22"/>
    </row>
    <row r="287" spans="16:17" ht="15">
      <c r="P287" s="22"/>
      <c r="Q287" s="22"/>
    </row>
    <row r="288" spans="16:17" ht="15">
      <c r="P288" s="22"/>
      <c r="Q288" s="22"/>
    </row>
    <row r="289" spans="16:17" ht="15">
      <c r="P289" s="22"/>
      <c r="Q289" s="22"/>
    </row>
    <row r="290" spans="16:17" ht="15">
      <c r="P290" s="22"/>
      <c r="Q290" s="22"/>
    </row>
    <row r="291" spans="16:17" ht="15">
      <c r="P291" s="22"/>
      <c r="Q291" s="22"/>
    </row>
    <row r="292" spans="16:17" ht="15">
      <c r="P292" s="22"/>
      <c r="Q292" s="22"/>
    </row>
    <row r="293" spans="16:17" ht="15">
      <c r="P293" s="22"/>
      <c r="Q293" s="22"/>
    </row>
    <row r="294" spans="16:17" ht="15">
      <c r="P294" s="22"/>
      <c r="Q294" s="22"/>
    </row>
    <row r="295" spans="16:17" ht="15">
      <c r="P295" s="22"/>
      <c r="Q295" s="22"/>
    </row>
    <row r="296" spans="16:17" ht="15">
      <c r="P296" s="22"/>
      <c r="Q296" s="22"/>
    </row>
    <row r="297" spans="16:17" ht="15">
      <c r="P297" s="22"/>
      <c r="Q297" s="22"/>
    </row>
    <row r="298" spans="16:17" ht="15">
      <c r="P298" s="22"/>
      <c r="Q298" s="22"/>
    </row>
    <row r="299" spans="16:17" ht="15">
      <c r="P299" s="22"/>
      <c r="Q299" s="22"/>
    </row>
    <row r="300" spans="16:17" ht="15">
      <c r="P300" s="22"/>
      <c r="Q300" s="22"/>
    </row>
    <row r="301" spans="16:17" ht="15">
      <c r="P301" s="22"/>
      <c r="Q301" s="22"/>
    </row>
    <row r="302" spans="16:17" ht="15">
      <c r="P302" s="22"/>
      <c r="Q302" s="22"/>
    </row>
    <row r="303" spans="16:17" ht="15">
      <c r="P303" s="22"/>
      <c r="Q303" s="22"/>
    </row>
    <row r="304" spans="16:17" ht="15">
      <c r="P304" s="22"/>
      <c r="Q304" s="22"/>
    </row>
    <row r="305" spans="16:17" ht="15">
      <c r="P305" s="22"/>
      <c r="Q305" s="22"/>
    </row>
    <row r="306" spans="16:17" ht="15">
      <c r="P306" s="22"/>
      <c r="Q306" s="22"/>
    </row>
    <row r="307" spans="16:17" ht="15">
      <c r="P307" s="22"/>
      <c r="Q307" s="22"/>
    </row>
    <row r="308" spans="16:17" ht="15">
      <c r="P308" s="22"/>
      <c r="Q308" s="22"/>
    </row>
    <row r="309" spans="16:17" ht="15">
      <c r="P309" s="22"/>
      <c r="Q309" s="22"/>
    </row>
    <row r="310" spans="16:17" ht="15">
      <c r="P310" s="22"/>
      <c r="Q310" s="22"/>
    </row>
    <row r="311" spans="16:17" ht="15">
      <c r="P311" s="22"/>
      <c r="Q311" s="22"/>
    </row>
    <row r="312" spans="16:17" ht="15">
      <c r="P312" s="22"/>
      <c r="Q312" s="22"/>
    </row>
    <row r="313" spans="16:17" ht="15">
      <c r="P313" s="22"/>
      <c r="Q313" s="22"/>
    </row>
    <row r="314" spans="16:17" ht="15">
      <c r="P314" s="22"/>
      <c r="Q314" s="22"/>
    </row>
    <row r="315" spans="16:17" ht="15">
      <c r="P315" s="22"/>
      <c r="Q315" s="22"/>
    </row>
    <row r="316" spans="16:17" ht="15">
      <c r="P316" s="22"/>
      <c r="Q316" s="22"/>
    </row>
    <row r="317" spans="16:17" ht="15">
      <c r="P317" s="22"/>
      <c r="Q317" s="22"/>
    </row>
    <row r="318" spans="16:17" ht="15">
      <c r="P318" s="22"/>
      <c r="Q318" s="22"/>
    </row>
    <row r="319" spans="16:17" ht="15">
      <c r="P319" s="22"/>
      <c r="Q319" s="22"/>
    </row>
    <row r="320" spans="16:17" ht="15">
      <c r="P320" s="22"/>
      <c r="Q320" s="22"/>
    </row>
    <row r="321" spans="16:17" ht="15">
      <c r="P321" s="22"/>
      <c r="Q321" s="22"/>
    </row>
    <row r="322" spans="16:17" ht="15">
      <c r="P322" s="22"/>
      <c r="Q322" s="22"/>
    </row>
    <row r="323" spans="16:17" ht="15">
      <c r="P323" s="22"/>
      <c r="Q323" s="22"/>
    </row>
    <row r="324" spans="16:17" ht="15">
      <c r="P324" s="22"/>
      <c r="Q324" s="22"/>
    </row>
    <row r="325" spans="16:17" ht="15">
      <c r="P325" s="22"/>
      <c r="Q325" s="22"/>
    </row>
    <row r="326" spans="16:17" ht="15">
      <c r="P326" s="22"/>
      <c r="Q326" s="22"/>
    </row>
    <row r="327" spans="16:17" ht="15">
      <c r="P327" s="22"/>
      <c r="Q327" s="22"/>
    </row>
    <row r="328" spans="16:17" ht="15">
      <c r="P328" s="22"/>
      <c r="Q328" s="22"/>
    </row>
    <row r="329" spans="16:17" ht="15">
      <c r="P329" s="22"/>
      <c r="Q329" s="22"/>
    </row>
    <row r="330" spans="16:17" ht="15">
      <c r="P330" s="22"/>
      <c r="Q330" s="22"/>
    </row>
    <row r="331" spans="16:17" ht="15">
      <c r="P331" s="22"/>
      <c r="Q331" s="22"/>
    </row>
    <row r="332" spans="16:17" ht="15">
      <c r="P332" s="22"/>
      <c r="Q332" s="22"/>
    </row>
    <row r="333" spans="16:17" ht="15">
      <c r="P333" s="22"/>
      <c r="Q333" s="22"/>
    </row>
    <row r="334" spans="16:17" ht="15">
      <c r="P334" s="22"/>
      <c r="Q334" s="22"/>
    </row>
    <row r="335" spans="16:17" ht="15">
      <c r="P335" s="22"/>
      <c r="Q335" s="22"/>
    </row>
    <row r="336" spans="16:17" ht="15">
      <c r="P336" s="22"/>
      <c r="Q336" s="22"/>
    </row>
    <row r="337" spans="16:17" ht="15">
      <c r="P337" s="22"/>
      <c r="Q337" s="22"/>
    </row>
    <row r="338" spans="16:17" ht="15">
      <c r="P338" s="22"/>
      <c r="Q338" s="22"/>
    </row>
    <row r="339" spans="16:17" ht="15">
      <c r="P339" s="22"/>
      <c r="Q339" s="22"/>
    </row>
    <row r="340" spans="16:17" ht="15">
      <c r="P340" s="22"/>
      <c r="Q340" s="22"/>
    </row>
    <row r="341" spans="16:17" ht="15">
      <c r="P341" s="22"/>
      <c r="Q341" s="22"/>
    </row>
    <row r="342" spans="16:17" ht="15">
      <c r="P342" s="22"/>
      <c r="Q342" s="22"/>
    </row>
    <row r="343" spans="16:17" ht="15">
      <c r="P343" s="22"/>
      <c r="Q343" s="22"/>
    </row>
    <row r="344" spans="16:17" ht="15">
      <c r="P344" s="22"/>
      <c r="Q344" s="22"/>
    </row>
    <row r="345" spans="16:17" ht="15">
      <c r="P345" s="22"/>
      <c r="Q345" s="22"/>
    </row>
    <row r="346" spans="16:17" ht="15">
      <c r="P346" s="22"/>
      <c r="Q346" s="22"/>
    </row>
    <row r="347" spans="16:17" ht="15">
      <c r="P347" s="22"/>
      <c r="Q347" s="22"/>
    </row>
    <row r="348" spans="16:17" ht="15">
      <c r="P348" s="22"/>
      <c r="Q348" s="22"/>
    </row>
    <row r="349" spans="16:17" ht="15">
      <c r="P349" s="22"/>
      <c r="Q349" s="22"/>
    </row>
    <row r="350" spans="16:17" ht="15">
      <c r="P350" s="22"/>
      <c r="Q350" s="22"/>
    </row>
  </sheetData>
  <sheetProtection/>
  <mergeCells count="7">
    <mergeCell ref="B127:Q127"/>
    <mergeCell ref="B2:Q2"/>
    <mergeCell ref="B4:Q4"/>
    <mergeCell ref="B6:C6"/>
    <mergeCell ref="F6:G6"/>
    <mergeCell ref="I6:K6"/>
    <mergeCell ref="O126:P12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227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9.00390625" style="22" customWidth="1"/>
    <col min="2" max="2" width="9.00390625" style="22" bestFit="1" customWidth="1"/>
    <col min="3" max="3" width="8.140625" style="58" bestFit="1" customWidth="1"/>
    <col min="4" max="4" width="19.8515625" style="58" bestFit="1" customWidth="1"/>
    <col min="5" max="5" width="8.7109375" style="22" bestFit="1" customWidth="1"/>
    <col min="6" max="6" width="8.28125" style="22" bestFit="1" customWidth="1"/>
    <col min="7" max="7" width="9.140625" style="22" bestFit="1" customWidth="1"/>
    <col min="8" max="8" width="7.28125" style="22" bestFit="1" customWidth="1"/>
    <col min="9" max="9" width="8.57421875" style="22" bestFit="1" customWidth="1"/>
    <col min="10" max="10" width="11.00390625" style="22" bestFit="1" customWidth="1"/>
    <col min="11" max="11" width="7.28125" style="22" bestFit="1" customWidth="1"/>
    <col min="12" max="12" width="10.421875" style="58" bestFit="1" customWidth="1"/>
    <col min="13" max="13" width="8.140625" style="22" bestFit="1" customWidth="1"/>
    <col min="14" max="14" width="7.00390625" style="28" bestFit="1" customWidth="1"/>
    <col min="15" max="15" width="8.00390625" style="28" bestFit="1" customWidth="1"/>
    <col min="16" max="16" width="9.28125" style="28" bestFit="1" customWidth="1"/>
    <col min="17" max="17" width="8.140625" style="22" bestFit="1" customWidth="1"/>
    <col min="18" max="23" width="9.00390625" style="22" customWidth="1"/>
    <col min="24" max="24" width="5.7109375" style="22" bestFit="1" customWidth="1"/>
    <col min="25" max="25" width="6.421875" style="22" bestFit="1" customWidth="1"/>
    <col min="26" max="16384" width="9.00390625" style="22" customWidth="1"/>
  </cols>
  <sheetData>
    <row r="2" spans="2:17" ht="45">
      <c r="B2" s="89" t="s">
        <v>79</v>
      </c>
      <c r="C2" s="90"/>
      <c r="D2" s="65" t="s">
        <v>35</v>
      </c>
      <c r="E2" s="65" t="s">
        <v>80</v>
      </c>
      <c r="F2" s="86" t="s">
        <v>81</v>
      </c>
      <c r="G2" s="86"/>
      <c r="H2" s="65" t="s">
        <v>82</v>
      </c>
      <c r="I2" s="86" t="s">
        <v>83</v>
      </c>
      <c r="J2" s="86"/>
      <c r="K2" s="86"/>
      <c r="L2" s="65" t="s">
        <v>84</v>
      </c>
      <c r="M2" s="65" t="s">
        <v>42</v>
      </c>
      <c r="N2" s="65" t="s">
        <v>92</v>
      </c>
      <c r="O2" s="68"/>
      <c r="P2" s="68"/>
      <c r="Q2" s="68"/>
    </row>
    <row r="3" spans="2:17" ht="60">
      <c r="B3" s="66" t="s">
        <v>85</v>
      </c>
      <c r="C3" s="66" t="s">
        <v>78</v>
      </c>
      <c r="D3" s="14" t="s">
        <v>36</v>
      </c>
      <c r="E3" s="67" t="s">
        <v>0</v>
      </c>
      <c r="F3" s="67" t="s">
        <v>1</v>
      </c>
      <c r="G3" s="67" t="s">
        <v>2</v>
      </c>
      <c r="H3" s="67" t="s">
        <v>3</v>
      </c>
      <c r="I3" s="67" t="s">
        <v>4</v>
      </c>
      <c r="J3" s="67" t="s">
        <v>91</v>
      </c>
      <c r="K3" s="67" t="s">
        <v>6</v>
      </c>
      <c r="L3" s="67" t="s">
        <v>7</v>
      </c>
      <c r="M3" s="14" t="s">
        <v>43</v>
      </c>
      <c r="N3" s="14" t="s">
        <v>93</v>
      </c>
      <c r="O3" s="43" t="s">
        <v>41</v>
      </c>
      <c r="P3" s="91" t="s">
        <v>34</v>
      </c>
      <c r="Q3" s="16" t="s">
        <v>40</v>
      </c>
    </row>
    <row r="4" spans="1:17" ht="15.75" thickBot="1">
      <c r="A4" s="59"/>
      <c r="B4" s="73">
        <f>8/3616</f>
        <v>0.0022123893805309734</v>
      </c>
      <c r="C4" s="57">
        <v>0.83</v>
      </c>
      <c r="D4" s="57">
        <v>0.375</v>
      </c>
      <c r="E4" s="59">
        <v>0.5</v>
      </c>
      <c r="F4" s="59">
        <v>0.3</v>
      </c>
      <c r="G4" s="59">
        <v>0.924</v>
      </c>
      <c r="H4" s="59"/>
      <c r="I4" s="59"/>
      <c r="J4" s="59"/>
      <c r="K4" s="59"/>
      <c r="L4" s="59">
        <v>1</v>
      </c>
      <c r="O4" s="92">
        <v>0</v>
      </c>
      <c r="P4" s="104">
        <v>9.54408185840708E-05</v>
      </c>
      <c r="Q4" s="93">
        <f>O4*P4</f>
        <v>0</v>
      </c>
    </row>
    <row r="5" spans="2:17" ht="15.75" thickBot="1">
      <c r="B5" s="58"/>
      <c r="C5" s="38"/>
      <c r="D5" s="38"/>
      <c r="E5" s="38"/>
      <c r="F5" s="38"/>
      <c r="G5" s="40">
        <v>0.076</v>
      </c>
      <c r="H5" s="41"/>
      <c r="I5" s="41"/>
      <c r="J5" s="41"/>
      <c r="K5" s="41"/>
      <c r="L5" s="41">
        <v>0</v>
      </c>
      <c r="M5" s="41"/>
      <c r="N5" s="69"/>
      <c r="O5" s="92">
        <v>0</v>
      </c>
      <c r="P5" s="98">
        <v>0</v>
      </c>
      <c r="Q5" s="93">
        <f aca="true" t="shared" si="0" ref="Q5:Q68">O5*P5</f>
        <v>0</v>
      </c>
    </row>
    <row r="6" spans="2:17" ht="15.75" thickBot="1">
      <c r="B6" s="58"/>
      <c r="C6" s="39"/>
      <c r="D6" s="39"/>
      <c r="E6" s="39"/>
      <c r="F6" s="59"/>
      <c r="G6" s="59"/>
      <c r="H6" s="59"/>
      <c r="I6" s="59"/>
      <c r="J6" s="59"/>
      <c r="K6" s="59"/>
      <c r="L6" s="40">
        <v>1</v>
      </c>
      <c r="M6" s="59">
        <v>0.64</v>
      </c>
      <c r="N6" s="60"/>
      <c r="O6" s="99">
        <f>30*1*0.2</f>
        <v>6</v>
      </c>
      <c r="P6" s="98">
        <v>5.024070796460177E-06</v>
      </c>
      <c r="Q6" s="93">
        <f t="shared" si="0"/>
        <v>3.0144424778761063E-05</v>
      </c>
    </row>
    <row r="7" spans="3:17" ht="15.75" thickBot="1">
      <c r="C7" s="39"/>
      <c r="D7" s="39"/>
      <c r="E7" s="39"/>
      <c r="M7" s="40">
        <v>0.36</v>
      </c>
      <c r="N7" s="58">
        <v>0.2</v>
      </c>
      <c r="O7" s="99">
        <f>30*1*0.4</f>
        <v>12</v>
      </c>
      <c r="P7" s="98">
        <v>5.6520796460177E-07</v>
      </c>
      <c r="Q7" s="93">
        <f t="shared" si="0"/>
        <v>6.7824955752212395E-06</v>
      </c>
    </row>
    <row r="8" spans="3:17" ht="15.75" thickBot="1">
      <c r="C8" s="39"/>
      <c r="D8" s="39"/>
      <c r="E8" s="39"/>
      <c r="M8" s="59"/>
      <c r="N8" s="40">
        <v>0.6</v>
      </c>
      <c r="O8" s="99">
        <f>30*1*0.8</f>
        <v>24</v>
      </c>
      <c r="P8" s="98">
        <v>1.6956238938053097E-06</v>
      </c>
      <c r="Q8" s="93">
        <f t="shared" si="0"/>
        <v>4.0694973451327434E-05</v>
      </c>
    </row>
    <row r="9" spans="3:17" ht="15.75" thickBot="1">
      <c r="C9" s="39"/>
      <c r="D9" s="39"/>
      <c r="E9" s="39"/>
      <c r="M9" s="59"/>
      <c r="N9" s="63">
        <v>0.2</v>
      </c>
      <c r="O9" s="99">
        <f>30*1*1</f>
        <v>30</v>
      </c>
      <c r="P9" s="98">
        <v>5.6520796460177E-07</v>
      </c>
      <c r="Q9" s="93">
        <f t="shared" si="0"/>
        <v>1.69562389380531E-05</v>
      </c>
    </row>
    <row r="10" spans="2:17" ht="15.75" thickBot="1">
      <c r="B10" s="58"/>
      <c r="C10" s="39"/>
      <c r="D10" s="39"/>
      <c r="E10" s="39"/>
      <c r="F10" s="59">
        <v>0.7</v>
      </c>
      <c r="G10" s="59">
        <v>0.924</v>
      </c>
      <c r="H10" s="59"/>
      <c r="I10" s="59"/>
      <c r="J10" s="59"/>
      <c r="K10" s="59"/>
      <c r="L10" s="59">
        <v>1</v>
      </c>
      <c r="O10" s="92">
        <v>0</v>
      </c>
      <c r="P10" s="98">
        <v>0.00022269524336283183</v>
      </c>
      <c r="Q10" s="93">
        <f t="shared" si="0"/>
        <v>0</v>
      </c>
    </row>
    <row r="11" spans="2:17" ht="15.75" thickBot="1">
      <c r="B11" s="58"/>
      <c r="C11" s="39"/>
      <c r="D11" s="39"/>
      <c r="E11" s="62"/>
      <c r="F11" s="21"/>
      <c r="G11" s="40">
        <v>0.076</v>
      </c>
      <c r="H11" s="41"/>
      <c r="I11" s="41"/>
      <c r="J11" s="41"/>
      <c r="K11" s="41"/>
      <c r="L11" s="41">
        <v>0</v>
      </c>
      <c r="M11" s="41"/>
      <c r="N11" s="69"/>
      <c r="O11" s="92">
        <v>0</v>
      </c>
      <c r="P11" s="98">
        <v>0</v>
      </c>
      <c r="Q11" s="93">
        <f t="shared" si="0"/>
        <v>0</v>
      </c>
    </row>
    <row r="12" spans="2:17" ht="15.75" thickBot="1">
      <c r="B12" s="58"/>
      <c r="C12" s="39"/>
      <c r="D12" s="39"/>
      <c r="E12" s="62"/>
      <c r="F12" s="59"/>
      <c r="G12" s="59"/>
      <c r="H12" s="59"/>
      <c r="I12" s="59"/>
      <c r="J12" s="59"/>
      <c r="K12" s="59"/>
      <c r="L12" s="40">
        <v>1</v>
      </c>
      <c r="M12" s="59">
        <v>0.64</v>
      </c>
      <c r="N12" s="60"/>
      <c r="O12" s="99">
        <f>30*1*0.2</f>
        <v>6</v>
      </c>
      <c r="P12" s="98">
        <v>1.1722831858407077E-05</v>
      </c>
      <c r="Q12" s="93">
        <f t="shared" si="0"/>
        <v>7.033699115044247E-05</v>
      </c>
    </row>
    <row r="13" spans="3:17" ht="15.75" thickBot="1">
      <c r="C13" s="39"/>
      <c r="D13" s="39"/>
      <c r="E13" s="62"/>
      <c r="M13" s="40">
        <v>0.36</v>
      </c>
      <c r="N13" s="58">
        <v>0.2</v>
      </c>
      <c r="O13" s="99">
        <f>30*1*0.4</f>
        <v>12</v>
      </c>
      <c r="P13" s="98">
        <v>1.3188185840707963E-06</v>
      </c>
      <c r="Q13" s="93">
        <f t="shared" si="0"/>
        <v>1.5825823008849556E-05</v>
      </c>
    </row>
    <row r="14" spans="3:17" ht="15.75" thickBot="1">
      <c r="C14" s="39"/>
      <c r="D14" s="39"/>
      <c r="E14" s="62"/>
      <c r="M14" s="59"/>
      <c r="N14" s="40">
        <v>0.6</v>
      </c>
      <c r="O14" s="99">
        <f>30*1*0.8</f>
        <v>24</v>
      </c>
      <c r="P14" s="98">
        <v>3.956455752212388E-06</v>
      </c>
      <c r="Q14" s="93">
        <f t="shared" si="0"/>
        <v>9.495493805309732E-05</v>
      </c>
    </row>
    <row r="15" spans="3:17" ht="15.75" thickBot="1">
      <c r="C15" s="39"/>
      <c r="D15" s="39"/>
      <c r="E15" s="62"/>
      <c r="M15" s="59"/>
      <c r="N15" s="63">
        <v>0.2</v>
      </c>
      <c r="O15" s="99">
        <f>30*1*1</f>
        <v>30</v>
      </c>
      <c r="P15" s="98">
        <v>1.3188185840707963E-06</v>
      </c>
      <c r="Q15" s="93">
        <f t="shared" si="0"/>
        <v>3.956455752212389E-05</v>
      </c>
    </row>
    <row r="16" spans="2:17" ht="15.75" thickBot="1">
      <c r="B16" s="58"/>
      <c r="C16" s="39"/>
      <c r="D16" s="39"/>
      <c r="E16" s="63">
        <v>0.5</v>
      </c>
      <c r="F16" s="60">
        <v>0.3</v>
      </c>
      <c r="G16" s="59">
        <v>0.924</v>
      </c>
      <c r="H16" s="59"/>
      <c r="I16" s="59"/>
      <c r="J16" s="59"/>
      <c r="K16" s="59"/>
      <c r="L16" s="59">
        <v>1</v>
      </c>
      <c r="O16" s="92">
        <v>0</v>
      </c>
      <c r="P16" s="98">
        <v>9.54408185840708E-05</v>
      </c>
      <c r="Q16" s="93">
        <f t="shared" si="0"/>
        <v>0</v>
      </c>
    </row>
    <row r="17" spans="2:17" ht="15.75" thickBot="1">
      <c r="B17" s="58"/>
      <c r="C17" s="39"/>
      <c r="D17" s="62"/>
      <c r="E17" s="58"/>
      <c r="F17" s="61"/>
      <c r="G17" s="40">
        <v>0.076</v>
      </c>
      <c r="H17" s="41"/>
      <c r="I17" s="41"/>
      <c r="J17" s="41"/>
      <c r="K17" s="41"/>
      <c r="L17" s="41">
        <v>0</v>
      </c>
      <c r="M17" s="41"/>
      <c r="N17" s="69"/>
      <c r="O17" s="92">
        <v>0</v>
      </c>
      <c r="P17" s="98">
        <v>0</v>
      </c>
      <c r="Q17" s="93">
        <f t="shared" si="0"/>
        <v>0</v>
      </c>
    </row>
    <row r="18" spans="2:17" ht="15.75" thickBot="1">
      <c r="B18" s="58"/>
      <c r="C18" s="39"/>
      <c r="D18" s="62"/>
      <c r="E18" s="58"/>
      <c r="F18" s="62"/>
      <c r="G18" s="59"/>
      <c r="H18" s="59"/>
      <c r="I18" s="59"/>
      <c r="J18" s="59"/>
      <c r="K18" s="59"/>
      <c r="L18" s="63">
        <v>1</v>
      </c>
      <c r="M18" s="59">
        <v>0.64</v>
      </c>
      <c r="N18" s="60"/>
      <c r="O18" s="99">
        <f>30*1*0.2</f>
        <v>6</v>
      </c>
      <c r="P18" s="98">
        <v>5.024070796460177E-06</v>
      </c>
      <c r="Q18" s="93">
        <f t="shared" si="0"/>
        <v>3.0144424778761063E-05</v>
      </c>
    </row>
    <row r="19" spans="3:17" ht="15.75" thickBot="1">
      <c r="C19" s="39"/>
      <c r="D19" s="62"/>
      <c r="F19" s="62"/>
      <c r="M19" s="40">
        <v>0.36</v>
      </c>
      <c r="N19" s="58">
        <v>0.2</v>
      </c>
      <c r="O19" s="99">
        <f>30*1*0.4</f>
        <v>12</v>
      </c>
      <c r="P19" s="98">
        <v>5.6520796460177E-07</v>
      </c>
      <c r="Q19" s="93">
        <f t="shared" si="0"/>
        <v>6.7824955752212395E-06</v>
      </c>
    </row>
    <row r="20" spans="3:17" ht="15.75" thickBot="1">
      <c r="C20" s="39"/>
      <c r="D20" s="62"/>
      <c r="F20" s="62"/>
      <c r="M20" s="59"/>
      <c r="N20" s="40">
        <v>0.6</v>
      </c>
      <c r="O20" s="99">
        <f>30*1*0.8</f>
        <v>24</v>
      </c>
      <c r="P20" s="98">
        <v>1.6956238938053097E-06</v>
      </c>
      <c r="Q20" s="93">
        <f t="shared" si="0"/>
        <v>4.0694973451327434E-05</v>
      </c>
    </row>
    <row r="21" spans="3:17" ht="15.75" thickBot="1">
      <c r="C21" s="39"/>
      <c r="D21" s="62"/>
      <c r="F21" s="62"/>
      <c r="M21" s="59"/>
      <c r="N21" s="63">
        <v>0.2</v>
      </c>
      <c r="O21" s="99">
        <f>30*1*1</f>
        <v>30</v>
      </c>
      <c r="P21" s="98">
        <v>5.6520796460177E-07</v>
      </c>
      <c r="Q21" s="93">
        <f t="shared" si="0"/>
        <v>1.69562389380531E-05</v>
      </c>
    </row>
    <row r="22" spans="2:17" ht="15.75" thickBot="1">
      <c r="B22" s="58"/>
      <c r="C22" s="39"/>
      <c r="D22" s="62"/>
      <c r="E22" s="58"/>
      <c r="F22" s="63">
        <v>0.7</v>
      </c>
      <c r="G22" s="59">
        <v>0.924</v>
      </c>
      <c r="H22" s="59"/>
      <c r="I22" s="59"/>
      <c r="J22" s="59"/>
      <c r="K22" s="59"/>
      <c r="L22" s="59"/>
      <c r="O22" s="92">
        <v>0</v>
      </c>
      <c r="P22" s="98">
        <v>0.00022269524336283183</v>
      </c>
      <c r="Q22" s="93">
        <f t="shared" si="0"/>
        <v>0</v>
      </c>
    </row>
    <row r="23" spans="2:17" ht="15.75" thickBot="1">
      <c r="B23" s="58"/>
      <c r="C23" s="39"/>
      <c r="D23" s="62"/>
      <c r="E23" s="58"/>
      <c r="F23" s="58"/>
      <c r="G23" s="40">
        <v>0.076</v>
      </c>
      <c r="H23" s="41">
        <v>0</v>
      </c>
      <c r="I23" s="41"/>
      <c r="J23" s="41"/>
      <c r="K23" s="41"/>
      <c r="L23" s="41"/>
      <c r="M23" s="41"/>
      <c r="N23" s="69"/>
      <c r="O23" s="92">
        <v>0</v>
      </c>
      <c r="P23" s="98">
        <v>0</v>
      </c>
      <c r="Q23" s="93">
        <f t="shared" si="0"/>
        <v>0</v>
      </c>
    </row>
    <row r="24" spans="2:17" ht="15.75" thickBot="1">
      <c r="B24" s="58"/>
      <c r="C24" s="39"/>
      <c r="D24" s="62"/>
      <c r="E24" s="58"/>
      <c r="F24" s="58"/>
      <c r="G24" s="58"/>
      <c r="H24" s="63">
        <v>1</v>
      </c>
      <c r="I24" s="59">
        <v>0</v>
      </c>
      <c r="J24" s="59"/>
      <c r="K24" s="59"/>
      <c r="L24" s="59"/>
      <c r="O24" s="92">
        <v>0</v>
      </c>
      <c r="P24" s="98">
        <v>0</v>
      </c>
      <c r="Q24" s="93">
        <f t="shared" si="0"/>
        <v>0</v>
      </c>
    </row>
    <row r="25" spans="2:17" ht="15.75" thickBot="1">
      <c r="B25" s="58"/>
      <c r="C25" s="39"/>
      <c r="D25" s="62"/>
      <c r="G25" s="58"/>
      <c r="H25" s="58"/>
      <c r="I25" s="40">
        <v>1</v>
      </c>
      <c r="J25" s="41">
        <v>0.9</v>
      </c>
      <c r="K25" s="41">
        <v>0.89</v>
      </c>
      <c r="L25" s="41">
        <v>0</v>
      </c>
      <c r="M25" s="41"/>
      <c r="N25" s="69"/>
      <c r="O25" s="92">
        <v>0</v>
      </c>
      <c r="P25" s="98">
        <v>0</v>
      </c>
      <c r="Q25" s="93">
        <f t="shared" si="0"/>
        <v>0</v>
      </c>
    </row>
    <row r="26" spans="2:17" ht="15.75" thickBot="1">
      <c r="B26" s="58"/>
      <c r="C26" s="39"/>
      <c r="D26" s="62"/>
      <c r="G26" s="58"/>
      <c r="H26" s="58"/>
      <c r="I26" s="58"/>
      <c r="J26" s="62"/>
      <c r="K26" s="62"/>
      <c r="L26" s="63">
        <v>1</v>
      </c>
      <c r="M26" s="59">
        <v>0.64</v>
      </c>
      <c r="N26" s="60"/>
      <c r="O26" s="99">
        <f>30*1*0.2</f>
        <v>6</v>
      </c>
      <c r="P26" s="98">
        <v>9.389988318584069E-06</v>
      </c>
      <c r="Q26" s="93">
        <f t="shared" si="0"/>
        <v>5.633992991150441E-05</v>
      </c>
    </row>
    <row r="27" spans="3:17" ht="15.75" thickBot="1">
      <c r="C27" s="39"/>
      <c r="D27" s="62"/>
      <c r="J27" s="39"/>
      <c r="M27" s="40">
        <v>0.36</v>
      </c>
      <c r="N27" s="58">
        <v>0.2</v>
      </c>
      <c r="O27" s="99">
        <f>30*1*0.4</f>
        <v>12</v>
      </c>
      <c r="P27" s="98">
        <v>1.0563736858407078E-06</v>
      </c>
      <c r="Q27" s="93">
        <f t="shared" si="0"/>
        <v>1.2676484230088493E-05</v>
      </c>
    </row>
    <row r="28" spans="3:17" ht="15.75" thickBot="1">
      <c r="C28" s="39"/>
      <c r="D28" s="62"/>
      <c r="J28" s="39"/>
      <c r="M28" s="59"/>
      <c r="N28" s="40">
        <v>0.6</v>
      </c>
      <c r="O28" s="99">
        <f>30*1*0.8</f>
        <v>24</v>
      </c>
      <c r="P28" s="98">
        <v>3.169121057522123E-06</v>
      </c>
      <c r="Q28" s="93">
        <f t="shared" si="0"/>
        <v>7.605890538053095E-05</v>
      </c>
    </row>
    <row r="29" spans="3:17" ht="15.75" thickBot="1">
      <c r="C29" s="39"/>
      <c r="D29" s="62"/>
      <c r="J29" s="39"/>
      <c r="K29" s="58"/>
      <c r="M29" s="59"/>
      <c r="N29" s="63">
        <v>0.2</v>
      </c>
      <c r="O29" s="99">
        <f>30*1*1</f>
        <v>30</v>
      </c>
      <c r="P29" s="98">
        <v>1.0563736858407078E-06</v>
      </c>
      <c r="Q29" s="93">
        <f t="shared" si="0"/>
        <v>3.169121057522123E-05</v>
      </c>
    </row>
    <row r="30" spans="2:17" ht="15.75" thickBot="1">
      <c r="B30" s="58"/>
      <c r="C30" s="39"/>
      <c r="D30" s="62"/>
      <c r="E30" s="58"/>
      <c r="F30" s="58"/>
      <c r="G30" s="58"/>
      <c r="H30" s="58"/>
      <c r="I30" s="58"/>
      <c r="J30" s="39"/>
      <c r="K30" s="63">
        <v>0.11</v>
      </c>
      <c r="L30" s="60">
        <v>0</v>
      </c>
      <c r="M30" s="60"/>
      <c r="N30" s="70"/>
      <c r="O30" s="92">
        <v>0</v>
      </c>
      <c r="P30" s="98">
        <v>0</v>
      </c>
      <c r="Q30" s="93">
        <f t="shared" si="0"/>
        <v>0</v>
      </c>
    </row>
    <row r="31" spans="2:17" ht="15.75" thickBot="1">
      <c r="B31" s="58"/>
      <c r="C31" s="39"/>
      <c r="D31" s="62"/>
      <c r="E31" s="58"/>
      <c r="F31" s="58"/>
      <c r="G31" s="58"/>
      <c r="H31" s="58"/>
      <c r="I31" s="58"/>
      <c r="J31" s="62"/>
      <c r="K31" s="59"/>
      <c r="L31" s="40">
        <v>1</v>
      </c>
      <c r="M31" s="59">
        <v>0.64</v>
      </c>
      <c r="N31" s="60"/>
      <c r="O31" s="99">
        <f>30*1*0.2</f>
        <v>6</v>
      </c>
      <c r="P31" s="98">
        <v>1.1605603539823005E-06</v>
      </c>
      <c r="Q31" s="93">
        <f t="shared" si="0"/>
        <v>6.963362123893803E-06</v>
      </c>
    </row>
    <row r="32" spans="2:17" ht="15.75" thickBot="1">
      <c r="B32" s="58"/>
      <c r="C32" s="39"/>
      <c r="D32" s="62"/>
      <c r="E32" s="58"/>
      <c r="F32" s="58"/>
      <c r="G32" s="58"/>
      <c r="H32" s="58"/>
      <c r="I32" s="58"/>
      <c r="J32" s="62"/>
      <c r="M32" s="40">
        <v>0.36</v>
      </c>
      <c r="N32" s="58">
        <v>0.2</v>
      </c>
      <c r="O32" s="99">
        <f>30*1*0.4</f>
        <v>12</v>
      </c>
      <c r="P32" s="98">
        <v>1.305630398230088E-07</v>
      </c>
      <c r="Q32" s="93">
        <f t="shared" si="0"/>
        <v>1.5667564778761056E-06</v>
      </c>
    </row>
    <row r="33" spans="2:17" ht="15.75" thickBot="1">
      <c r="B33" s="58"/>
      <c r="C33" s="39"/>
      <c r="D33" s="62"/>
      <c r="E33" s="58"/>
      <c r="F33" s="58"/>
      <c r="G33" s="59"/>
      <c r="H33" s="58"/>
      <c r="I33" s="58"/>
      <c r="J33" s="62"/>
      <c r="K33" s="58"/>
      <c r="M33" s="59"/>
      <c r="N33" s="40">
        <v>0.6</v>
      </c>
      <c r="O33" s="99">
        <f>30*1*0.8</f>
        <v>24</v>
      </c>
      <c r="P33" s="98">
        <v>3.916891194690264E-07</v>
      </c>
      <c r="Q33" s="93">
        <f t="shared" si="0"/>
        <v>9.400538867256635E-06</v>
      </c>
    </row>
    <row r="34" spans="2:17" ht="15.75" thickBot="1">
      <c r="B34" s="58"/>
      <c r="C34" s="39"/>
      <c r="D34" s="62"/>
      <c r="E34" s="58"/>
      <c r="F34" s="58"/>
      <c r="G34" s="58"/>
      <c r="H34" s="58"/>
      <c r="I34" s="58"/>
      <c r="J34" s="62"/>
      <c r="L34" s="59"/>
      <c r="M34" s="59"/>
      <c r="N34" s="63">
        <v>0.2</v>
      </c>
      <c r="O34" s="99">
        <f>30*1*1</f>
        <v>30</v>
      </c>
      <c r="P34" s="98">
        <v>1.305630398230088E-07</v>
      </c>
      <c r="Q34" s="93">
        <f t="shared" si="0"/>
        <v>3.916891194690264E-06</v>
      </c>
    </row>
    <row r="35" spans="3:17" ht="15.75" thickBot="1">
      <c r="C35" s="39"/>
      <c r="D35" s="62"/>
      <c r="J35" s="63">
        <v>0.1</v>
      </c>
      <c r="K35" s="59">
        <v>0</v>
      </c>
      <c r="L35" s="59"/>
      <c r="O35" s="92">
        <v>0</v>
      </c>
      <c r="P35" s="98">
        <v>0</v>
      </c>
      <c r="Q35" s="93">
        <f t="shared" si="0"/>
        <v>0</v>
      </c>
    </row>
    <row r="36" spans="3:17" ht="15.75" thickBot="1">
      <c r="C36" s="39"/>
      <c r="D36" s="62"/>
      <c r="J36" s="58"/>
      <c r="K36" s="40">
        <v>1</v>
      </c>
      <c r="L36" s="41">
        <v>0</v>
      </c>
      <c r="M36" s="41"/>
      <c r="N36" s="69"/>
      <c r="O36" s="92">
        <v>0</v>
      </c>
      <c r="P36" s="98">
        <v>0</v>
      </c>
      <c r="Q36" s="93">
        <f t="shared" si="0"/>
        <v>0</v>
      </c>
    </row>
    <row r="37" spans="3:17" ht="15.75" thickBot="1">
      <c r="C37" s="39"/>
      <c r="D37" s="62"/>
      <c r="J37" s="58"/>
      <c r="K37" s="58"/>
      <c r="L37" s="63">
        <v>1</v>
      </c>
      <c r="M37" s="59">
        <v>0.64</v>
      </c>
      <c r="N37" s="60"/>
      <c r="O37" s="99">
        <f>30*1*0.2</f>
        <v>6</v>
      </c>
      <c r="P37" s="98">
        <v>1.1722831858407078E-06</v>
      </c>
      <c r="Q37" s="93">
        <f t="shared" si="0"/>
        <v>7.033699115044247E-06</v>
      </c>
    </row>
    <row r="38" spans="3:17" ht="15.75" thickBot="1">
      <c r="C38" s="39"/>
      <c r="D38" s="62"/>
      <c r="M38" s="40">
        <v>0.36</v>
      </c>
      <c r="N38" s="58">
        <v>0.2</v>
      </c>
      <c r="O38" s="99">
        <f>30*1*0.4</f>
        <v>12</v>
      </c>
      <c r="P38" s="98">
        <v>1.3188185840707964E-07</v>
      </c>
      <c r="Q38" s="93">
        <f t="shared" si="0"/>
        <v>1.5825823008849557E-06</v>
      </c>
    </row>
    <row r="39" spans="3:17" ht="15.75" thickBot="1">
      <c r="C39" s="39"/>
      <c r="D39" s="62"/>
      <c r="M39" s="59"/>
      <c r="N39" s="40">
        <v>0.6</v>
      </c>
      <c r="O39" s="99">
        <f>30*1*0.8</f>
        <v>24</v>
      </c>
      <c r="P39" s="98">
        <v>3.956455752212389E-07</v>
      </c>
      <c r="Q39" s="93">
        <f t="shared" si="0"/>
        <v>9.495493805309732E-06</v>
      </c>
    </row>
    <row r="40" spans="3:17" ht="15.75" thickBot="1">
      <c r="C40" s="39"/>
      <c r="D40" s="62"/>
      <c r="M40" s="59"/>
      <c r="N40" s="63">
        <v>0.2</v>
      </c>
      <c r="O40" s="99">
        <f>30*1*1</f>
        <v>30</v>
      </c>
      <c r="P40" s="98">
        <v>1.3188185840707964E-07</v>
      </c>
      <c r="Q40" s="93">
        <f t="shared" si="0"/>
        <v>3.956455752212389E-06</v>
      </c>
    </row>
    <row r="41" spans="3:17" ht="15.75" thickBot="1">
      <c r="C41" s="39"/>
      <c r="D41" s="63">
        <v>0.25</v>
      </c>
      <c r="E41" s="59">
        <v>0.5</v>
      </c>
      <c r="F41" s="59">
        <v>0.3</v>
      </c>
      <c r="G41" s="59">
        <v>0.924</v>
      </c>
      <c r="H41" s="59"/>
      <c r="I41" s="59"/>
      <c r="J41" s="59"/>
      <c r="K41" s="59"/>
      <c r="L41" s="59">
        <v>1</v>
      </c>
      <c r="M41" s="58"/>
      <c r="N41" s="64"/>
      <c r="O41" s="92">
        <v>0</v>
      </c>
      <c r="P41" s="98">
        <v>6.362721238938053E-05</v>
      </c>
      <c r="Q41" s="93">
        <f t="shared" si="0"/>
        <v>0</v>
      </c>
    </row>
    <row r="42" spans="3:17" ht="15.75" thickBot="1">
      <c r="C42" s="39"/>
      <c r="D42" s="38"/>
      <c r="E42" s="38"/>
      <c r="F42" s="38"/>
      <c r="G42" s="40">
        <v>0.076</v>
      </c>
      <c r="H42" s="41"/>
      <c r="I42" s="41"/>
      <c r="J42" s="41"/>
      <c r="K42" s="41"/>
      <c r="L42" s="41">
        <v>0</v>
      </c>
      <c r="M42" s="41"/>
      <c r="N42" s="69"/>
      <c r="O42" s="92">
        <v>0</v>
      </c>
      <c r="P42" s="98">
        <v>0</v>
      </c>
      <c r="Q42" s="93">
        <f t="shared" si="0"/>
        <v>0</v>
      </c>
    </row>
    <row r="43" spans="3:17" ht="15.75" thickBot="1">
      <c r="C43" s="39"/>
      <c r="D43" s="39"/>
      <c r="E43" s="39"/>
      <c r="F43" s="59"/>
      <c r="G43" s="59"/>
      <c r="H43" s="59"/>
      <c r="I43" s="59"/>
      <c r="J43" s="59"/>
      <c r="K43" s="59"/>
      <c r="L43" s="40">
        <v>1</v>
      </c>
      <c r="M43" s="59">
        <v>0.64</v>
      </c>
      <c r="N43" s="60"/>
      <c r="O43" s="99">
        <f>30*0.2*0.2</f>
        <v>1.2000000000000002</v>
      </c>
      <c r="P43" s="98">
        <v>3.3493805309734513E-06</v>
      </c>
      <c r="Q43" s="93">
        <f t="shared" si="0"/>
        <v>4.019256637168142E-06</v>
      </c>
    </row>
    <row r="44" spans="3:17" ht="15.75" thickBot="1">
      <c r="C44" s="39"/>
      <c r="D44" s="39"/>
      <c r="E44" s="39"/>
      <c r="F44" s="58"/>
      <c r="G44" s="58"/>
      <c r="H44" s="58"/>
      <c r="I44" s="58"/>
      <c r="J44" s="58"/>
      <c r="K44" s="58"/>
      <c r="M44" s="40">
        <v>0.36</v>
      </c>
      <c r="N44" s="58">
        <v>0.2</v>
      </c>
      <c r="O44" s="99">
        <f>30*0.2*0.4</f>
        <v>2.4000000000000004</v>
      </c>
      <c r="P44" s="98">
        <v>3.768053097345133E-07</v>
      </c>
      <c r="Q44" s="93">
        <f t="shared" si="0"/>
        <v>9.04332743362832E-07</v>
      </c>
    </row>
    <row r="45" spans="3:17" ht="15.75" thickBot="1">
      <c r="C45" s="39"/>
      <c r="D45" s="39"/>
      <c r="E45" s="39"/>
      <c r="F45" s="58"/>
      <c r="G45" s="58"/>
      <c r="H45" s="58"/>
      <c r="I45" s="58"/>
      <c r="J45" s="58"/>
      <c r="K45" s="58"/>
      <c r="M45" s="59"/>
      <c r="N45" s="40">
        <v>0.6</v>
      </c>
      <c r="O45" s="99">
        <f>30*0.2*0.8</f>
        <v>4.800000000000001</v>
      </c>
      <c r="P45" s="98">
        <v>1.1304159292035398E-06</v>
      </c>
      <c r="Q45" s="93">
        <f t="shared" si="0"/>
        <v>5.4259964601769914E-06</v>
      </c>
    </row>
    <row r="46" spans="3:17" ht="15.75" thickBot="1">
      <c r="C46" s="39"/>
      <c r="D46" s="39"/>
      <c r="E46" s="39"/>
      <c r="F46" s="58"/>
      <c r="G46" s="58"/>
      <c r="H46" s="58"/>
      <c r="I46" s="58"/>
      <c r="J46" s="58"/>
      <c r="K46" s="58"/>
      <c r="M46" s="59"/>
      <c r="N46" s="63">
        <v>0.2</v>
      </c>
      <c r="O46" s="99">
        <f>30*0.2*1</f>
        <v>6</v>
      </c>
      <c r="P46" s="98">
        <v>3.768053097345133E-07</v>
      </c>
      <c r="Q46" s="93">
        <f t="shared" si="0"/>
        <v>2.2608318584070796E-06</v>
      </c>
    </row>
    <row r="47" spans="3:17" ht="15.75" thickBot="1">
      <c r="C47" s="39"/>
      <c r="D47" s="39"/>
      <c r="E47" s="39"/>
      <c r="F47" s="59">
        <v>0.7</v>
      </c>
      <c r="G47" s="59">
        <v>0.924</v>
      </c>
      <c r="H47" s="59"/>
      <c r="I47" s="59"/>
      <c r="J47" s="59"/>
      <c r="K47" s="59"/>
      <c r="L47" s="59">
        <v>1</v>
      </c>
      <c r="M47" s="58"/>
      <c r="N47" s="64"/>
      <c r="O47" s="92">
        <v>0</v>
      </c>
      <c r="P47" s="98">
        <v>0.00014846349557522123</v>
      </c>
      <c r="Q47" s="93">
        <f t="shared" si="0"/>
        <v>0</v>
      </c>
    </row>
    <row r="48" spans="3:17" ht="15.75" thickBot="1">
      <c r="C48" s="39"/>
      <c r="D48" s="39"/>
      <c r="E48" s="62"/>
      <c r="F48" s="21"/>
      <c r="G48" s="40">
        <v>0.076</v>
      </c>
      <c r="H48" s="41"/>
      <c r="I48" s="41"/>
      <c r="J48" s="41"/>
      <c r="K48" s="41"/>
      <c r="L48" s="41">
        <v>0</v>
      </c>
      <c r="M48" s="41"/>
      <c r="N48" s="69"/>
      <c r="O48" s="92">
        <v>0</v>
      </c>
      <c r="P48" s="98">
        <v>0</v>
      </c>
      <c r="Q48" s="93">
        <f t="shared" si="0"/>
        <v>0</v>
      </c>
    </row>
    <row r="49" spans="3:17" ht="15.75" thickBot="1">
      <c r="C49" s="39"/>
      <c r="D49" s="39"/>
      <c r="E49" s="62"/>
      <c r="F49" s="59"/>
      <c r="G49" s="59"/>
      <c r="H49" s="59"/>
      <c r="I49" s="59"/>
      <c r="J49" s="59"/>
      <c r="K49" s="59"/>
      <c r="L49" s="40">
        <v>1</v>
      </c>
      <c r="M49" s="59">
        <v>0.64</v>
      </c>
      <c r="N49" s="60"/>
      <c r="O49" s="99">
        <f>30*0.2*0.2</f>
        <v>1.2000000000000002</v>
      </c>
      <c r="P49" s="98">
        <v>7.815221238938052E-06</v>
      </c>
      <c r="Q49" s="93">
        <f t="shared" si="0"/>
        <v>9.378265486725664E-06</v>
      </c>
    </row>
    <row r="50" spans="3:17" ht="15.75" thickBot="1">
      <c r="C50" s="39"/>
      <c r="D50" s="39"/>
      <c r="E50" s="62"/>
      <c r="F50" s="58"/>
      <c r="G50" s="58"/>
      <c r="H50" s="58"/>
      <c r="I50" s="58"/>
      <c r="J50" s="58"/>
      <c r="K50" s="58"/>
      <c r="M50" s="40">
        <v>0.36</v>
      </c>
      <c r="N50" s="58">
        <v>0.2</v>
      </c>
      <c r="O50" s="99">
        <f>30*0.2*0.4</f>
        <v>2.4000000000000004</v>
      </c>
      <c r="P50" s="98">
        <v>8.792123893805309E-07</v>
      </c>
      <c r="Q50" s="93">
        <f t="shared" si="0"/>
        <v>2.1101097345132743E-06</v>
      </c>
    </row>
    <row r="51" spans="3:17" ht="15.75" thickBot="1">
      <c r="C51" s="39"/>
      <c r="D51" s="39"/>
      <c r="E51" s="62"/>
      <c r="F51" s="58"/>
      <c r="G51" s="58"/>
      <c r="H51" s="58"/>
      <c r="I51" s="58"/>
      <c r="J51" s="58"/>
      <c r="K51" s="58"/>
      <c r="M51" s="59"/>
      <c r="N51" s="40">
        <v>0.6</v>
      </c>
      <c r="O51" s="99">
        <f>30*0.2*0.8</f>
        <v>4.800000000000001</v>
      </c>
      <c r="P51" s="98">
        <v>2.6376371681415922E-06</v>
      </c>
      <c r="Q51" s="93">
        <f t="shared" si="0"/>
        <v>1.2660658407079644E-05</v>
      </c>
    </row>
    <row r="52" spans="3:17" ht="15.75" thickBot="1">
      <c r="C52" s="39"/>
      <c r="D52" s="39"/>
      <c r="E52" s="62"/>
      <c r="F52" s="58"/>
      <c r="G52" s="58"/>
      <c r="H52" s="58"/>
      <c r="I52" s="58"/>
      <c r="J52" s="58"/>
      <c r="K52" s="58"/>
      <c r="M52" s="59"/>
      <c r="N52" s="63">
        <v>0.2</v>
      </c>
      <c r="O52" s="99">
        <f>30*0.2*1</f>
        <v>6</v>
      </c>
      <c r="P52" s="98">
        <v>8.792123893805309E-07</v>
      </c>
      <c r="Q52" s="93">
        <f t="shared" si="0"/>
        <v>5.275274336283185E-06</v>
      </c>
    </row>
    <row r="53" spans="3:17" ht="15.75" thickBot="1">
      <c r="C53" s="39"/>
      <c r="D53" s="39"/>
      <c r="E53" s="63">
        <v>0.5</v>
      </c>
      <c r="F53" s="60">
        <v>0.3</v>
      </c>
      <c r="G53" s="59">
        <v>0.924</v>
      </c>
      <c r="H53" s="59"/>
      <c r="I53" s="59"/>
      <c r="J53" s="59"/>
      <c r="K53" s="59"/>
      <c r="L53" s="59">
        <v>1</v>
      </c>
      <c r="M53" s="58"/>
      <c r="N53" s="64"/>
      <c r="O53" s="92">
        <v>0</v>
      </c>
      <c r="P53" s="98">
        <v>6.362721238938053E-05</v>
      </c>
      <c r="Q53" s="93">
        <f t="shared" si="0"/>
        <v>0</v>
      </c>
    </row>
    <row r="54" spans="3:17" ht="15.75" thickBot="1">
      <c r="C54" s="39"/>
      <c r="D54" s="62"/>
      <c r="E54" s="58"/>
      <c r="F54" s="61"/>
      <c r="G54" s="40">
        <v>0.076</v>
      </c>
      <c r="H54" s="41"/>
      <c r="I54" s="41"/>
      <c r="J54" s="41"/>
      <c r="K54" s="41"/>
      <c r="L54" s="41">
        <v>0</v>
      </c>
      <c r="M54" s="41"/>
      <c r="N54" s="69"/>
      <c r="O54" s="92">
        <v>0</v>
      </c>
      <c r="P54" s="98">
        <v>0</v>
      </c>
      <c r="Q54" s="93">
        <f t="shared" si="0"/>
        <v>0</v>
      </c>
    </row>
    <row r="55" spans="3:17" ht="15.75" thickBot="1">
      <c r="C55" s="39"/>
      <c r="D55" s="62"/>
      <c r="E55" s="58"/>
      <c r="F55" s="62"/>
      <c r="G55" s="59"/>
      <c r="H55" s="59"/>
      <c r="I55" s="59"/>
      <c r="J55" s="59"/>
      <c r="K55" s="59"/>
      <c r="L55" s="63">
        <v>1</v>
      </c>
      <c r="M55" s="59">
        <v>0.64</v>
      </c>
      <c r="N55" s="60"/>
      <c r="O55" s="99">
        <f>30*0.2*0.2</f>
        <v>1.2000000000000002</v>
      </c>
      <c r="P55" s="98">
        <v>3.3493805309734513E-06</v>
      </c>
      <c r="Q55" s="93">
        <f t="shared" si="0"/>
        <v>4.019256637168142E-06</v>
      </c>
    </row>
    <row r="56" spans="3:17" ht="15.75" thickBot="1">
      <c r="C56" s="39"/>
      <c r="D56" s="62"/>
      <c r="E56" s="58"/>
      <c r="F56" s="62"/>
      <c r="G56" s="58"/>
      <c r="H56" s="58"/>
      <c r="I56" s="58"/>
      <c r="J56" s="58"/>
      <c r="K56" s="58"/>
      <c r="M56" s="40">
        <v>0.36</v>
      </c>
      <c r="N56" s="58">
        <v>0.2</v>
      </c>
      <c r="O56" s="99">
        <f>30*0.2*0.4</f>
        <v>2.4000000000000004</v>
      </c>
      <c r="P56" s="98">
        <v>3.768053097345133E-07</v>
      </c>
      <c r="Q56" s="93">
        <f t="shared" si="0"/>
        <v>9.04332743362832E-07</v>
      </c>
    </row>
    <row r="57" spans="3:17" ht="15.75" thickBot="1">
      <c r="C57" s="39"/>
      <c r="D57" s="62"/>
      <c r="E57" s="58"/>
      <c r="F57" s="62"/>
      <c r="G57" s="58"/>
      <c r="H57" s="58"/>
      <c r="I57" s="58"/>
      <c r="J57" s="58"/>
      <c r="K57" s="58"/>
      <c r="M57" s="59"/>
      <c r="N57" s="40">
        <v>0.6</v>
      </c>
      <c r="O57" s="99">
        <f>30*0.2*0.8</f>
        <v>4.800000000000001</v>
      </c>
      <c r="P57" s="98">
        <v>1.1304159292035398E-06</v>
      </c>
      <c r="Q57" s="93">
        <f t="shared" si="0"/>
        <v>5.4259964601769914E-06</v>
      </c>
    </row>
    <row r="58" spans="3:17" ht="15.75" thickBot="1">
      <c r="C58" s="39"/>
      <c r="D58" s="62"/>
      <c r="E58" s="58"/>
      <c r="F58" s="62"/>
      <c r="G58" s="58"/>
      <c r="H58" s="58"/>
      <c r="I58" s="58"/>
      <c r="J58" s="58"/>
      <c r="K58" s="58"/>
      <c r="M58" s="59"/>
      <c r="N58" s="63">
        <v>0.2</v>
      </c>
      <c r="O58" s="99">
        <f>30*0.2*1</f>
        <v>6</v>
      </c>
      <c r="P58" s="98">
        <v>3.768053097345133E-07</v>
      </c>
      <c r="Q58" s="93">
        <f t="shared" si="0"/>
        <v>2.2608318584070796E-06</v>
      </c>
    </row>
    <row r="59" spans="3:17" ht="15.75" thickBot="1">
      <c r="C59" s="39"/>
      <c r="D59" s="62"/>
      <c r="E59" s="58"/>
      <c r="F59" s="63">
        <v>0.7</v>
      </c>
      <c r="G59" s="59">
        <v>0.924</v>
      </c>
      <c r="H59" s="59"/>
      <c r="I59" s="59"/>
      <c r="J59" s="59"/>
      <c r="K59" s="59"/>
      <c r="L59" s="59"/>
      <c r="M59" s="58"/>
      <c r="N59" s="64"/>
      <c r="O59" s="92">
        <v>0</v>
      </c>
      <c r="P59" s="98">
        <v>0.00014846349557522123</v>
      </c>
      <c r="Q59" s="93">
        <f t="shared" si="0"/>
        <v>0</v>
      </c>
    </row>
    <row r="60" spans="3:17" ht="15.75" thickBot="1">
      <c r="C60" s="39"/>
      <c r="D60" s="62"/>
      <c r="E60" s="58"/>
      <c r="F60" s="58"/>
      <c r="G60" s="40">
        <v>0.076</v>
      </c>
      <c r="H60" s="41">
        <v>0</v>
      </c>
      <c r="I60" s="41"/>
      <c r="J60" s="41"/>
      <c r="K60" s="41"/>
      <c r="L60" s="41"/>
      <c r="M60" s="41"/>
      <c r="N60" s="69"/>
      <c r="O60" s="92">
        <v>0</v>
      </c>
      <c r="P60" s="98">
        <v>0</v>
      </c>
      <c r="Q60" s="93">
        <f t="shared" si="0"/>
        <v>0</v>
      </c>
    </row>
    <row r="61" spans="3:17" ht="15.75" thickBot="1">
      <c r="C61" s="39"/>
      <c r="D61" s="62"/>
      <c r="E61" s="58"/>
      <c r="F61" s="58"/>
      <c r="G61" s="58"/>
      <c r="H61" s="63">
        <v>1</v>
      </c>
      <c r="I61" s="59">
        <v>0</v>
      </c>
      <c r="J61" s="59"/>
      <c r="K61" s="59"/>
      <c r="L61" s="59"/>
      <c r="M61" s="58"/>
      <c r="N61" s="64"/>
      <c r="O61" s="92">
        <v>0</v>
      </c>
      <c r="P61" s="98">
        <v>0</v>
      </c>
      <c r="Q61" s="93">
        <f t="shared" si="0"/>
        <v>0</v>
      </c>
    </row>
    <row r="62" spans="3:17" ht="15.75" thickBot="1">
      <c r="C62" s="39"/>
      <c r="D62" s="62"/>
      <c r="E62" s="58"/>
      <c r="F62" s="58"/>
      <c r="G62" s="58"/>
      <c r="H62" s="58"/>
      <c r="I62" s="40">
        <v>1</v>
      </c>
      <c r="J62" s="41">
        <v>0.9</v>
      </c>
      <c r="K62" s="41">
        <v>0.89</v>
      </c>
      <c r="L62" s="41">
        <v>0</v>
      </c>
      <c r="M62" s="41"/>
      <c r="N62" s="69"/>
      <c r="O62" s="92">
        <v>0</v>
      </c>
      <c r="P62" s="98">
        <v>0</v>
      </c>
      <c r="Q62" s="93">
        <f t="shared" si="0"/>
        <v>0</v>
      </c>
    </row>
    <row r="63" spans="3:17" ht="15.75" thickBot="1">
      <c r="C63" s="39"/>
      <c r="D63" s="62"/>
      <c r="E63" s="58"/>
      <c r="F63" s="58"/>
      <c r="G63" s="58"/>
      <c r="H63" s="58"/>
      <c r="I63" s="58"/>
      <c r="J63" s="62"/>
      <c r="K63" s="62"/>
      <c r="L63" s="63">
        <v>1</v>
      </c>
      <c r="M63" s="59">
        <v>0.64</v>
      </c>
      <c r="N63" s="60"/>
      <c r="O63" s="99">
        <f>30*0.2*0.2</f>
        <v>1.2000000000000002</v>
      </c>
      <c r="P63" s="98">
        <v>6.2599922123893805E-06</v>
      </c>
      <c r="Q63" s="93">
        <f t="shared" si="0"/>
        <v>7.511990654867258E-06</v>
      </c>
    </row>
    <row r="64" spans="3:17" ht="15.75" thickBot="1">
      <c r="C64" s="39"/>
      <c r="D64" s="62"/>
      <c r="E64" s="58"/>
      <c r="F64" s="58"/>
      <c r="G64" s="58"/>
      <c r="H64" s="58"/>
      <c r="I64" s="58"/>
      <c r="J64" s="39"/>
      <c r="K64" s="58"/>
      <c r="M64" s="40">
        <v>0.36</v>
      </c>
      <c r="N64" s="58">
        <v>0.2</v>
      </c>
      <c r="O64" s="99">
        <f>30*0.2*0.4</f>
        <v>2.4000000000000004</v>
      </c>
      <c r="P64" s="98">
        <v>7.042491238938052E-07</v>
      </c>
      <c r="Q64" s="93">
        <f t="shared" si="0"/>
        <v>1.6901978973451327E-06</v>
      </c>
    </row>
    <row r="65" spans="3:17" ht="15.75" thickBot="1">
      <c r="C65" s="39"/>
      <c r="D65" s="62"/>
      <c r="E65" s="58"/>
      <c r="F65" s="58"/>
      <c r="G65" s="58"/>
      <c r="H65" s="58"/>
      <c r="I65" s="58"/>
      <c r="J65" s="39"/>
      <c r="K65" s="58"/>
      <c r="M65" s="59"/>
      <c r="N65" s="40">
        <v>0.6</v>
      </c>
      <c r="O65" s="99">
        <f>30*0.2*0.8</f>
        <v>4.800000000000001</v>
      </c>
      <c r="P65" s="98">
        <v>2.1127473716814157E-06</v>
      </c>
      <c r="Q65" s="93">
        <f t="shared" si="0"/>
        <v>1.0141187384070796E-05</v>
      </c>
    </row>
    <row r="66" spans="3:17" ht="15.75" thickBot="1">
      <c r="C66" s="39"/>
      <c r="D66" s="62"/>
      <c r="E66" s="58"/>
      <c r="F66" s="58"/>
      <c r="G66" s="58"/>
      <c r="H66" s="58"/>
      <c r="I66" s="58"/>
      <c r="J66" s="39"/>
      <c r="K66" s="58"/>
      <c r="M66" s="59"/>
      <c r="N66" s="63">
        <v>0.2</v>
      </c>
      <c r="O66" s="99">
        <f>30*0.2*1</f>
        <v>6</v>
      </c>
      <c r="P66" s="98">
        <v>7.042491238938052E-07</v>
      </c>
      <c r="Q66" s="93">
        <f t="shared" si="0"/>
        <v>4.225494743362831E-06</v>
      </c>
    </row>
    <row r="67" spans="3:17" ht="15.75" thickBot="1">
      <c r="C67" s="39"/>
      <c r="D67" s="62"/>
      <c r="E67" s="58"/>
      <c r="F67" s="58"/>
      <c r="G67" s="58"/>
      <c r="H67" s="58"/>
      <c r="I67" s="58"/>
      <c r="J67" s="39"/>
      <c r="K67" s="63">
        <v>0.11</v>
      </c>
      <c r="L67" s="60">
        <v>0</v>
      </c>
      <c r="M67" s="60"/>
      <c r="N67" s="70"/>
      <c r="O67" s="92">
        <v>0</v>
      </c>
      <c r="P67" s="98">
        <v>0</v>
      </c>
      <c r="Q67" s="93">
        <f t="shared" si="0"/>
        <v>0</v>
      </c>
    </row>
    <row r="68" spans="3:17" ht="15.75" thickBot="1">
      <c r="C68" s="39"/>
      <c r="D68" s="62"/>
      <c r="E68" s="58"/>
      <c r="F68" s="58"/>
      <c r="G68" s="58"/>
      <c r="H68" s="58"/>
      <c r="I68" s="58"/>
      <c r="J68" s="62"/>
      <c r="K68" s="59"/>
      <c r="L68" s="40">
        <v>1</v>
      </c>
      <c r="M68" s="59">
        <v>0.64</v>
      </c>
      <c r="N68" s="60"/>
      <c r="O68" s="99">
        <f>30*0.2*0.2</f>
        <v>1.2000000000000002</v>
      </c>
      <c r="P68" s="98">
        <v>7.737069026548673E-07</v>
      </c>
      <c r="Q68" s="93">
        <f t="shared" si="0"/>
        <v>9.284482831858408E-07</v>
      </c>
    </row>
    <row r="69" spans="3:17" ht="15.75" thickBot="1">
      <c r="C69" s="39"/>
      <c r="D69" s="62"/>
      <c r="E69" s="58"/>
      <c r="F69" s="58"/>
      <c r="G69" s="58"/>
      <c r="H69" s="58"/>
      <c r="I69" s="58"/>
      <c r="J69" s="62"/>
      <c r="K69" s="58"/>
      <c r="M69" s="40">
        <v>0.36</v>
      </c>
      <c r="N69" s="58">
        <v>0.2</v>
      </c>
      <c r="O69" s="99">
        <f>30*0.2*0.4</f>
        <v>2.4000000000000004</v>
      </c>
      <c r="P69" s="98">
        <v>8.704202654867256E-08</v>
      </c>
      <c r="Q69" s="93">
        <f aca="true" t="shared" si="1" ref="Q69:Q132">O69*P69</f>
        <v>2.0890086371681418E-07</v>
      </c>
    </row>
    <row r="70" spans="3:17" ht="15.75" thickBot="1">
      <c r="C70" s="39"/>
      <c r="D70" s="62"/>
      <c r="E70" s="58"/>
      <c r="F70" s="58"/>
      <c r="G70" s="59"/>
      <c r="H70" s="58"/>
      <c r="I70" s="58"/>
      <c r="J70" s="62"/>
      <c r="K70" s="58"/>
      <c r="M70" s="59"/>
      <c r="N70" s="40">
        <v>0.6</v>
      </c>
      <c r="O70" s="99">
        <f>30*0.2*0.8</f>
        <v>4.800000000000001</v>
      </c>
      <c r="P70" s="98">
        <v>2.6112607964601766E-07</v>
      </c>
      <c r="Q70" s="93">
        <f t="shared" si="1"/>
        <v>1.2534051823008848E-06</v>
      </c>
    </row>
    <row r="71" spans="3:17" ht="15.75" thickBot="1">
      <c r="C71" s="39"/>
      <c r="D71" s="62"/>
      <c r="E71" s="58"/>
      <c r="F71" s="58"/>
      <c r="G71" s="58"/>
      <c r="H71" s="58"/>
      <c r="I71" s="58"/>
      <c r="J71" s="62"/>
      <c r="K71" s="58"/>
      <c r="L71" s="59"/>
      <c r="M71" s="59"/>
      <c r="N71" s="63">
        <v>0.2</v>
      </c>
      <c r="O71" s="99">
        <f>30*0.2*1</f>
        <v>6</v>
      </c>
      <c r="P71" s="98">
        <v>8.704202654867256E-08</v>
      </c>
      <c r="Q71" s="93">
        <f t="shared" si="1"/>
        <v>5.222521592920354E-07</v>
      </c>
    </row>
    <row r="72" spans="3:17" ht="15.75" thickBot="1">
      <c r="C72" s="39"/>
      <c r="D72" s="62"/>
      <c r="E72" s="58"/>
      <c r="F72" s="58"/>
      <c r="G72" s="58"/>
      <c r="H72" s="58"/>
      <c r="I72" s="58"/>
      <c r="J72" s="63">
        <v>0.1</v>
      </c>
      <c r="K72" s="59">
        <v>0</v>
      </c>
      <c r="L72" s="59"/>
      <c r="M72" s="58"/>
      <c r="N72" s="64"/>
      <c r="O72" s="92">
        <v>0</v>
      </c>
      <c r="P72" s="98">
        <v>0</v>
      </c>
      <c r="Q72" s="93">
        <f t="shared" si="1"/>
        <v>0</v>
      </c>
    </row>
    <row r="73" spans="3:17" ht="15.75" thickBot="1">
      <c r="C73" s="39"/>
      <c r="D73" s="62"/>
      <c r="E73" s="58"/>
      <c r="F73" s="58"/>
      <c r="G73" s="58"/>
      <c r="H73" s="58"/>
      <c r="I73" s="58"/>
      <c r="J73" s="58"/>
      <c r="K73" s="40">
        <v>1</v>
      </c>
      <c r="L73" s="41">
        <v>0</v>
      </c>
      <c r="M73" s="41"/>
      <c r="N73" s="69"/>
      <c r="O73" s="92">
        <v>0</v>
      </c>
      <c r="P73" s="98">
        <v>0</v>
      </c>
      <c r="Q73" s="93">
        <f t="shared" si="1"/>
        <v>0</v>
      </c>
    </row>
    <row r="74" spans="3:17" ht="15.75" thickBot="1">
      <c r="C74" s="39"/>
      <c r="D74" s="62"/>
      <c r="E74" s="58"/>
      <c r="F74" s="58"/>
      <c r="G74" s="58"/>
      <c r="H74" s="58"/>
      <c r="I74" s="58"/>
      <c r="J74" s="58"/>
      <c r="K74" s="58"/>
      <c r="L74" s="63">
        <v>1</v>
      </c>
      <c r="M74" s="59">
        <v>0.64</v>
      </c>
      <c r="N74" s="60"/>
      <c r="O74" s="99">
        <f>30*0.2*0.2</f>
        <v>1.2000000000000002</v>
      </c>
      <c r="P74" s="98">
        <v>7.815221238938053E-07</v>
      </c>
      <c r="Q74" s="93">
        <f t="shared" si="1"/>
        <v>9.378265486725665E-07</v>
      </c>
    </row>
    <row r="75" spans="3:17" ht="15.75" thickBot="1">
      <c r="C75" s="39"/>
      <c r="D75" s="62"/>
      <c r="E75" s="58"/>
      <c r="F75" s="58"/>
      <c r="G75" s="58"/>
      <c r="H75" s="58"/>
      <c r="I75" s="58"/>
      <c r="J75" s="58"/>
      <c r="K75" s="58"/>
      <c r="M75" s="40">
        <v>0.36</v>
      </c>
      <c r="N75" s="58">
        <v>0.2</v>
      </c>
      <c r="O75" s="99">
        <f>30*0.2*0.4</f>
        <v>2.4000000000000004</v>
      </c>
      <c r="P75" s="98">
        <v>8.79212389380531E-08</v>
      </c>
      <c r="Q75" s="93">
        <f t="shared" si="1"/>
        <v>2.1101097345132747E-07</v>
      </c>
    </row>
    <row r="76" spans="3:17" ht="15.75" thickBot="1">
      <c r="C76" s="39"/>
      <c r="D76" s="62"/>
      <c r="E76" s="58"/>
      <c r="F76" s="58"/>
      <c r="G76" s="58"/>
      <c r="H76" s="58"/>
      <c r="I76" s="58"/>
      <c r="J76" s="58"/>
      <c r="K76" s="58"/>
      <c r="M76" s="59"/>
      <c r="N76" s="40">
        <v>0.6</v>
      </c>
      <c r="O76" s="99">
        <f>30*0.2*0.8</f>
        <v>4.800000000000001</v>
      </c>
      <c r="P76" s="98">
        <v>2.637637168141593E-07</v>
      </c>
      <c r="Q76" s="93">
        <f t="shared" si="1"/>
        <v>1.2660658407079648E-06</v>
      </c>
    </row>
    <row r="77" spans="3:17" ht="15.75" thickBot="1">
      <c r="C77" s="39"/>
      <c r="D77" s="62"/>
      <c r="E77" s="58"/>
      <c r="F77" s="58"/>
      <c r="G77" s="58"/>
      <c r="H77" s="58"/>
      <c r="I77" s="58"/>
      <c r="J77" s="58"/>
      <c r="K77" s="58"/>
      <c r="M77" s="59"/>
      <c r="N77" s="63">
        <v>0.2</v>
      </c>
      <c r="O77" s="99">
        <f>30*0.2*1</f>
        <v>6</v>
      </c>
      <c r="P77" s="98">
        <v>8.79212389380531E-08</v>
      </c>
      <c r="Q77" s="93">
        <f t="shared" si="1"/>
        <v>5.275274336283186E-07</v>
      </c>
    </row>
    <row r="78" spans="3:17" ht="15.75" thickBot="1">
      <c r="C78" s="39"/>
      <c r="D78" s="63">
        <v>0.375</v>
      </c>
      <c r="E78" s="59">
        <v>0.5</v>
      </c>
      <c r="F78" s="59">
        <v>0.3</v>
      </c>
      <c r="G78" s="59">
        <v>0.924</v>
      </c>
      <c r="H78" s="59"/>
      <c r="I78" s="59"/>
      <c r="J78" s="59"/>
      <c r="K78" s="59"/>
      <c r="L78" s="59">
        <v>1</v>
      </c>
      <c r="M78" s="58"/>
      <c r="N78" s="64"/>
      <c r="O78" s="92">
        <v>0</v>
      </c>
      <c r="P78" s="98">
        <v>9.54408185840708E-05</v>
      </c>
      <c r="Q78" s="93">
        <f t="shared" si="1"/>
        <v>0</v>
      </c>
    </row>
    <row r="79" spans="3:17" ht="15.75" thickBot="1">
      <c r="C79" s="62"/>
      <c r="E79" s="38"/>
      <c r="F79" s="38"/>
      <c r="G79" s="40">
        <v>0.076</v>
      </c>
      <c r="H79" s="41"/>
      <c r="I79" s="41"/>
      <c r="J79" s="41"/>
      <c r="K79" s="41"/>
      <c r="L79" s="41">
        <v>0</v>
      </c>
      <c r="M79" s="41"/>
      <c r="N79" s="69"/>
      <c r="O79" s="92">
        <v>0</v>
      </c>
      <c r="P79" s="98">
        <v>0</v>
      </c>
      <c r="Q79" s="93">
        <f t="shared" si="1"/>
        <v>0</v>
      </c>
    </row>
    <row r="80" spans="3:17" ht="15.75" thickBot="1">
      <c r="C80" s="62"/>
      <c r="E80" s="39"/>
      <c r="F80" s="59"/>
      <c r="G80" s="59"/>
      <c r="H80" s="59"/>
      <c r="I80" s="59"/>
      <c r="J80" s="59"/>
      <c r="K80" s="59"/>
      <c r="L80" s="40">
        <v>1</v>
      </c>
      <c r="M80" s="59">
        <v>0.64</v>
      </c>
      <c r="N80" s="60"/>
      <c r="O80" s="99">
        <f>30*0.1*0.2</f>
        <v>0.6000000000000001</v>
      </c>
      <c r="P80" s="98">
        <v>5.024070796460177E-06</v>
      </c>
      <c r="Q80" s="93">
        <f t="shared" si="1"/>
        <v>3.0144424778761066E-06</v>
      </c>
    </row>
    <row r="81" spans="3:17" ht="15.75" thickBot="1">
      <c r="C81" s="62"/>
      <c r="E81" s="39"/>
      <c r="F81" s="58"/>
      <c r="G81" s="58"/>
      <c r="H81" s="58"/>
      <c r="I81" s="58"/>
      <c r="J81" s="58"/>
      <c r="K81" s="58"/>
      <c r="M81" s="40">
        <v>0.36</v>
      </c>
      <c r="N81" s="58">
        <v>0.2</v>
      </c>
      <c r="O81" s="99">
        <f>30*0.1*0.4</f>
        <v>1.2000000000000002</v>
      </c>
      <c r="P81" s="98">
        <v>5.6520796460177E-07</v>
      </c>
      <c r="Q81" s="93">
        <f t="shared" si="1"/>
        <v>6.782495575221241E-07</v>
      </c>
    </row>
    <row r="82" spans="3:17" ht="15.75" thickBot="1">
      <c r="C82" s="62"/>
      <c r="E82" s="39"/>
      <c r="F82" s="58"/>
      <c r="G82" s="58"/>
      <c r="H82" s="58"/>
      <c r="I82" s="58"/>
      <c r="J82" s="58"/>
      <c r="K82" s="58"/>
      <c r="M82" s="59"/>
      <c r="N82" s="40">
        <v>0.6</v>
      </c>
      <c r="O82" s="99">
        <f>30*0.1*0.8</f>
        <v>2.4000000000000004</v>
      </c>
      <c r="P82" s="98">
        <v>1.6956238938053097E-06</v>
      </c>
      <c r="Q82" s="93">
        <f t="shared" si="1"/>
        <v>4.069497345132744E-06</v>
      </c>
    </row>
    <row r="83" spans="3:17" ht="15.75" thickBot="1">
      <c r="C83" s="62"/>
      <c r="E83" s="39"/>
      <c r="F83" s="58"/>
      <c r="G83" s="58"/>
      <c r="H83" s="58"/>
      <c r="I83" s="58"/>
      <c r="J83" s="58"/>
      <c r="K83" s="58"/>
      <c r="M83" s="59"/>
      <c r="N83" s="63">
        <v>0.2</v>
      </c>
      <c r="O83" s="99">
        <f>30*0.1*1</f>
        <v>3</v>
      </c>
      <c r="P83" s="98">
        <v>5.6520796460177E-07</v>
      </c>
      <c r="Q83" s="93">
        <f t="shared" si="1"/>
        <v>1.6956238938053099E-06</v>
      </c>
    </row>
    <row r="84" spans="3:17" ht="15.75" thickBot="1">
      <c r="C84" s="62"/>
      <c r="E84" s="39"/>
      <c r="F84" s="59">
        <v>0.7</v>
      </c>
      <c r="G84" s="59">
        <v>0.924</v>
      </c>
      <c r="H84" s="59"/>
      <c r="I84" s="59"/>
      <c r="J84" s="59"/>
      <c r="K84" s="59"/>
      <c r="L84" s="59">
        <v>1</v>
      </c>
      <c r="M84" s="58"/>
      <c r="N84" s="64"/>
      <c r="O84" s="92">
        <v>0</v>
      </c>
      <c r="P84" s="98">
        <v>0.00022269524336283183</v>
      </c>
      <c r="Q84" s="93">
        <f t="shared" si="1"/>
        <v>0</v>
      </c>
    </row>
    <row r="85" spans="3:17" ht="15.75" thickBot="1">
      <c r="C85" s="62"/>
      <c r="E85" s="62"/>
      <c r="F85" s="21"/>
      <c r="G85" s="40">
        <v>0.076</v>
      </c>
      <c r="H85" s="41"/>
      <c r="I85" s="41"/>
      <c r="J85" s="41"/>
      <c r="K85" s="41"/>
      <c r="L85" s="41">
        <v>0</v>
      </c>
      <c r="M85" s="41"/>
      <c r="N85" s="69"/>
      <c r="O85" s="92">
        <v>0</v>
      </c>
      <c r="P85" s="98">
        <v>0</v>
      </c>
      <c r="Q85" s="93">
        <f t="shared" si="1"/>
        <v>0</v>
      </c>
    </row>
    <row r="86" spans="3:17" ht="15.75" thickBot="1">
      <c r="C86" s="62"/>
      <c r="E86" s="62"/>
      <c r="F86" s="59"/>
      <c r="G86" s="59"/>
      <c r="H86" s="59"/>
      <c r="I86" s="59"/>
      <c r="J86" s="59"/>
      <c r="K86" s="59"/>
      <c r="L86" s="40">
        <v>1</v>
      </c>
      <c r="M86" s="59">
        <v>0.64</v>
      </c>
      <c r="N86" s="60"/>
      <c r="O86" s="99">
        <f>30*0.1*0.2</f>
        <v>0.6000000000000001</v>
      </c>
      <c r="P86" s="98">
        <v>1.1722831858407077E-05</v>
      </c>
      <c r="Q86" s="93">
        <f t="shared" si="1"/>
        <v>7.033699115044248E-06</v>
      </c>
    </row>
    <row r="87" spans="3:17" ht="15.75" thickBot="1">
      <c r="C87" s="62"/>
      <c r="E87" s="62"/>
      <c r="F87" s="58"/>
      <c r="G87" s="58"/>
      <c r="H87" s="58"/>
      <c r="I87" s="58"/>
      <c r="J87" s="58"/>
      <c r="K87" s="58"/>
      <c r="M87" s="40">
        <v>0.36</v>
      </c>
      <c r="N87" s="58">
        <v>0.2</v>
      </c>
      <c r="O87" s="99">
        <f>30*0.1*0.4</f>
        <v>1.2000000000000002</v>
      </c>
      <c r="P87" s="98">
        <v>1.3188185840707963E-06</v>
      </c>
      <c r="Q87" s="93">
        <f t="shared" si="1"/>
        <v>1.582582300884956E-06</v>
      </c>
    </row>
    <row r="88" spans="3:17" ht="15.75" thickBot="1">
      <c r="C88" s="62"/>
      <c r="E88" s="62"/>
      <c r="F88" s="58"/>
      <c r="G88" s="58"/>
      <c r="H88" s="58"/>
      <c r="I88" s="58"/>
      <c r="J88" s="58"/>
      <c r="K88" s="58"/>
      <c r="M88" s="59"/>
      <c r="N88" s="40">
        <v>0.6</v>
      </c>
      <c r="O88" s="99">
        <f>30*0.1*0.8</f>
        <v>2.4000000000000004</v>
      </c>
      <c r="P88" s="98">
        <v>3.956455752212388E-06</v>
      </c>
      <c r="Q88" s="93">
        <f t="shared" si="1"/>
        <v>9.495493805309732E-06</v>
      </c>
    </row>
    <row r="89" spans="3:17" ht="15.75" thickBot="1">
      <c r="C89" s="62"/>
      <c r="E89" s="62"/>
      <c r="F89" s="58"/>
      <c r="G89" s="58"/>
      <c r="H89" s="58"/>
      <c r="I89" s="58"/>
      <c r="J89" s="58"/>
      <c r="K89" s="58"/>
      <c r="M89" s="59"/>
      <c r="N89" s="63">
        <v>0.2</v>
      </c>
      <c r="O89" s="99">
        <f>30*0.1*1</f>
        <v>3</v>
      </c>
      <c r="P89" s="98">
        <v>1.3188185840707963E-06</v>
      </c>
      <c r="Q89" s="93">
        <f t="shared" si="1"/>
        <v>3.956455752212389E-06</v>
      </c>
    </row>
    <row r="90" spans="3:17" ht="15.75" thickBot="1">
      <c r="C90" s="62"/>
      <c r="E90" s="63">
        <v>0.5</v>
      </c>
      <c r="F90" s="60">
        <v>0.3</v>
      </c>
      <c r="G90" s="59">
        <v>0.924</v>
      </c>
      <c r="H90" s="59"/>
      <c r="I90" s="59"/>
      <c r="J90" s="59"/>
      <c r="K90" s="59"/>
      <c r="L90" s="59">
        <v>1</v>
      </c>
      <c r="M90" s="58"/>
      <c r="N90" s="64"/>
      <c r="O90" s="92">
        <v>0</v>
      </c>
      <c r="P90" s="98">
        <v>9.54408185840708E-05</v>
      </c>
      <c r="Q90" s="93">
        <f t="shared" si="1"/>
        <v>0</v>
      </c>
    </row>
    <row r="91" spans="3:17" ht="15.75" thickBot="1">
      <c r="C91" s="62"/>
      <c r="E91" s="58"/>
      <c r="F91" s="61"/>
      <c r="G91" s="40">
        <v>0.076</v>
      </c>
      <c r="H91" s="41"/>
      <c r="I91" s="41"/>
      <c r="J91" s="41"/>
      <c r="K91" s="41"/>
      <c r="L91" s="41">
        <v>0</v>
      </c>
      <c r="M91" s="41"/>
      <c r="N91" s="69"/>
      <c r="O91" s="92">
        <v>0</v>
      </c>
      <c r="P91" s="98">
        <v>0</v>
      </c>
      <c r="Q91" s="93">
        <f t="shared" si="1"/>
        <v>0</v>
      </c>
    </row>
    <row r="92" spans="3:17" ht="15.75" thickBot="1">
      <c r="C92" s="62"/>
      <c r="E92" s="58"/>
      <c r="F92" s="62"/>
      <c r="G92" s="59"/>
      <c r="H92" s="59"/>
      <c r="I92" s="59"/>
      <c r="J92" s="59"/>
      <c r="K92" s="59"/>
      <c r="L92" s="63">
        <v>1</v>
      </c>
      <c r="M92" s="59">
        <v>0.64</v>
      </c>
      <c r="N92" s="60"/>
      <c r="O92" s="99">
        <f>30*0.1*0.2</f>
        <v>0.6000000000000001</v>
      </c>
      <c r="P92" s="98">
        <v>5.024070796460177E-06</v>
      </c>
      <c r="Q92" s="93">
        <f t="shared" si="1"/>
        <v>3.0144424778761066E-06</v>
      </c>
    </row>
    <row r="93" spans="3:17" ht="15.75" thickBot="1">
      <c r="C93" s="62"/>
      <c r="E93" s="58"/>
      <c r="F93" s="62"/>
      <c r="G93" s="58"/>
      <c r="H93" s="58"/>
      <c r="I93" s="58"/>
      <c r="J93" s="58"/>
      <c r="K93" s="58"/>
      <c r="M93" s="40">
        <v>0.36</v>
      </c>
      <c r="N93" s="58">
        <v>0.2</v>
      </c>
      <c r="O93" s="99">
        <f>30*0.1*0.4</f>
        <v>1.2000000000000002</v>
      </c>
      <c r="P93" s="98">
        <v>5.6520796460177E-07</v>
      </c>
      <c r="Q93" s="93">
        <f t="shared" si="1"/>
        <v>6.782495575221241E-07</v>
      </c>
    </row>
    <row r="94" spans="3:17" ht="15.75" thickBot="1">
      <c r="C94" s="62"/>
      <c r="E94" s="58"/>
      <c r="F94" s="62"/>
      <c r="G94" s="58"/>
      <c r="H94" s="58"/>
      <c r="I94" s="58"/>
      <c r="J94" s="58"/>
      <c r="K94" s="58"/>
      <c r="M94" s="59"/>
      <c r="N94" s="40">
        <v>0.6</v>
      </c>
      <c r="O94" s="99">
        <f>30*0.1*0.8</f>
        <v>2.4000000000000004</v>
      </c>
      <c r="P94" s="98">
        <v>1.6956238938053097E-06</v>
      </c>
      <c r="Q94" s="93">
        <f t="shared" si="1"/>
        <v>4.069497345132744E-06</v>
      </c>
    </row>
    <row r="95" spans="3:17" ht="15.75" thickBot="1">
      <c r="C95" s="62"/>
      <c r="E95" s="58"/>
      <c r="F95" s="62"/>
      <c r="G95" s="58"/>
      <c r="H95" s="58"/>
      <c r="I95" s="58"/>
      <c r="J95" s="58"/>
      <c r="K95" s="58"/>
      <c r="M95" s="59"/>
      <c r="N95" s="63">
        <v>0.2</v>
      </c>
      <c r="O95" s="99">
        <f>30*0.1*1</f>
        <v>3</v>
      </c>
      <c r="P95" s="98">
        <v>5.6520796460177E-07</v>
      </c>
      <c r="Q95" s="93">
        <f t="shared" si="1"/>
        <v>1.6956238938053099E-06</v>
      </c>
    </row>
    <row r="96" spans="3:17" ht="15.75" thickBot="1">
      <c r="C96" s="62"/>
      <c r="E96" s="58"/>
      <c r="F96" s="63">
        <v>0.7</v>
      </c>
      <c r="G96" s="59">
        <v>0.924</v>
      </c>
      <c r="H96" s="59"/>
      <c r="I96" s="59"/>
      <c r="J96" s="59"/>
      <c r="K96" s="59"/>
      <c r="L96" s="59"/>
      <c r="M96" s="58"/>
      <c r="N96" s="64"/>
      <c r="O96" s="92">
        <v>0</v>
      </c>
      <c r="P96" s="98">
        <v>0.00022269524336283183</v>
      </c>
      <c r="Q96" s="93">
        <f t="shared" si="1"/>
        <v>0</v>
      </c>
    </row>
    <row r="97" spans="3:17" ht="15.75" thickBot="1">
      <c r="C97" s="62"/>
      <c r="E97" s="58"/>
      <c r="F97" s="58"/>
      <c r="G97" s="40">
        <v>0.076</v>
      </c>
      <c r="H97" s="41">
        <v>0</v>
      </c>
      <c r="I97" s="41"/>
      <c r="J97" s="41"/>
      <c r="K97" s="41"/>
      <c r="L97" s="41"/>
      <c r="M97" s="41"/>
      <c r="N97" s="69"/>
      <c r="O97" s="92">
        <v>0</v>
      </c>
      <c r="P97" s="98">
        <v>0</v>
      </c>
      <c r="Q97" s="93">
        <f t="shared" si="1"/>
        <v>0</v>
      </c>
    </row>
    <row r="98" spans="3:17" ht="15.75" thickBot="1">
      <c r="C98" s="62"/>
      <c r="E98" s="58"/>
      <c r="F98" s="58"/>
      <c r="G98" s="58"/>
      <c r="H98" s="63">
        <v>1</v>
      </c>
      <c r="I98" s="59">
        <v>0</v>
      </c>
      <c r="J98" s="59"/>
      <c r="K98" s="59"/>
      <c r="L98" s="59"/>
      <c r="M98" s="58"/>
      <c r="N98" s="64"/>
      <c r="O98" s="92">
        <v>0</v>
      </c>
      <c r="P98" s="98">
        <v>0</v>
      </c>
      <c r="Q98" s="93">
        <f t="shared" si="1"/>
        <v>0</v>
      </c>
    </row>
    <row r="99" spans="3:17" ht="15.75" thickBot="1">
      <c r="C99" s="62"/>
      <c r="E99" s="58"/>
      <c r="F99" s="58"/>
      <c r="G99" s="58"/>
      <c r="H99" s="58"/>
      <c r="I99" s="40">
        <v>1</v>
      </c>
      <c r="J99" s="41">
        <v>0.9</v>
      </c>
      <c r="K99" s="41">
        <v>0.89</v>
      </c>
      <c r="L99" s="41">
        <v>0</v>
      </c>
      <c r="M99" s="41"/>
      <c r="N99" s="69"/>
      <c r="O99" s="92">
        <v>0</v>
      </c>
      <c r="P99" s="98">
        <v>0</v>
      </c>
      <c r="Q99" s="93">
        <f t="shared" si="1"/>
        <v>0</v>
      </c>
    </row>
    <row r="100" spans="3:17" ht="15.75" thickBot="1">
      <c r="C100" s="62"/>
      <c r="E100" s="58"/>
      <c r="F100" s="58"/>
      <c r="G100" s="58"/>
      <c r="H100" s="58"/>
      <c r="I100" s="58"/>
      <c r="J100" s="62"/>
      <c r="K100" s="62"/>
      <c r="L100" s="63">
        <v>1</v>
      </c>
      <c r="M100" s="59">
        <v>0.64</v>
      </c>
      <c r="N100" s="60"/>
      <c r="O100" s="99">
        <f>30*0.1*0.2</f>
        <v>0.6000000000000001</v>
      </c>
      <c r="P100" s="98">
        <v>9.389988318584069E-06</v>
      </c>
      <c r="Q100" s="93">
        <f t="shared" si="1"/>
        <v>5.633992991150443E-06</v>
      </c>
    </row>
    <row r="101" spans="3:17" ht="15.75" thickBot="1">
      <c r="C101" s="62"/>
      <c r="E101" s="58"/>
      <c r="F101" s="58"/>
      <c r="G101" s="58"/>
      <c r="H101" s="58"/>
      <c r="I101" s="58"/>
      <c r="J101" s="39"/>
      <c r="K101" s="58"/>
      <c r="M101" s="40">
        <v>0.36</v>
      </c>
      <c r="N101" s="58">
        <v>0.2</v>
      </c>
      <c r="O101" s="99">
        <f>30*0.1*0.4</f>
        <v>1.2000000000000002</v>
      </c>
      <c r="P101" s="98">
        <v>1.0563736858407078E-06</v>
      </c>
      <c r="Q101" s="93">
        <f t="shared" si="1"/>
        <v>1.2676484230088495E-06</v>
      </c>
    </row>
    <row r="102" spans="3:17" ht="15.75" thickBot="1">
      <c r="C102" s="62"/>
      <c r="E102" s="58"/>
      <c r="F102" s="58"/>
      <c r="G102" s="58"/>
      <c r="H102" s="58"/>
      <c r="I102" s="58"/>
      <c r="J102" s="39"/>
      <c r="K102" s="58"/>
      <c r="M102" s="59"/>
      <c r="N102" s="40">
        <v>0.6</v>
      </c>
      <c r="O102" s="99">
        <f>30*0.1*0.8</f>
        <v>2.4000000000000004</v>
      </c>
      <c r="P102" s="98">
        <v>3.169121057522123E-06</v>
      </c>
      <c r="Q102" s="93">
        <f t="shared" si="1"/>
        <v>7.605890538053096E-06</v>
      </c>
    </row>
    <row r="103" spans="3:17" ht="15.75" thickBot="1">
      <c r="C103" s="62"/>
      <c r="E103" s="58"/>
      <c r="F103" s="58"/>
      <c r="G103" s="58"/>
      <c r="H103" s="58"/>
      <c r="I103" s="58"/>
      <c r="J103" s="39"/>
      <c r="K103" s="58"/>
      <c r="M103" s="59"/>
      <c r="N103" s="63">
        <v>0.2</v>
      </c>
      <c r="O103" s="99">
        <f>30*0.1*1</f>
        <v>3</v>
      </c>
      <c r="P103" s="98">
        <v>1.0563736858407078E-06</v>
      </c>
      <c r="Q103" s="93">
        <f t="shared" si="1"/>
        <v>3.1691210575221233E-06</v>
      </c>
    </row>
    <row r="104" spans="3:17" ht="15.75" thickBot="1">
      <c r="C104" s="62"/>
      <c r="E104" s="58"/>
      <c r="F104" s="58"/>
      <c r="G104" s="58"/>
      <c r="H104" s="58"/>
      <c r="I104" s="58"/>
      <c r="J104" s="39"/>
      <c r="K104" s="63">
        <v>0.11</v>
      </c>
      <c r="L104" s="60">
        <v>0</v>
      </c>
      <c r="M104" s="60"/>
      <c r="N104" s="70"/>
      <c r="O104" s="92">
        <v>0</v>
      </c>
      <c r="P104" s="98">
        <v>0</v>
      </c>
      <c r="Q104" s="93">
        <f t="shared" si="1"/>
        <v>0</v>
      </c>
    </row>
    <row r="105" spans="3:17" ht="15.75" thickBot="1">
      <c r="C105" s="62"/>
      <c r="E105" s="58"/>
      <c r="F105" s="58"/>
      <c r="G105" s="58"/>
      <c r="H105" s="58"/>
      <c r="I105" s="58"/>
      <c r="J105" s="62"/>
      <c r="K105" s="59"/>
      <c r="L105" s="40">
        <v>1</v>
      </c>
      <c r="M105" s="59">
        <v>0.64</v>
      </c>
      <c r="N105" s="60"/>
      <c r="O105" s="99">
        <f>30*0.1*0.2</f>
        <v>0.6000000000000001</v>
      </c>
      <c r="P105" s="98">
        <v>1.1605603539823005E-06</v>
      </c>
      <c r="Q105" s="93">
        <f t="shared" si="1"/>
        <v>6.963362123893804E-07</v>
      </c>
    </row>
    <row r="106" spans="3:17" ht="15.75" thickBot="1">
      <c r="C106" s="62"/>
      <c r="E106" s="58"/>
      <c r="F106" s="58"/>
      <c r="G106" s="58"/>
      <c r="H106" s="58"/>
      <c r="I106" s="58"/>
      <c r="J106" s="62"/>
      <c r="K106" s="58"/>
      <c r="M106" s="40">
        <v>0.36</v>
      </c>
      <c r="N106" s="58">
        <v>0.2</v>
      </c>
      <c r="O106" s="99">
        <f>30*0.1*0.4</f>
        <v>1.2000000000000002</v>
      </c>
      <c r="P106" s="98">
        <v>1.305630398230088E-07</v>
      </c>
      <c r="Q106" s="93">
        <f t="shared" si="1"/>
        <v>1.5667564778761058E-07</v>
      </c>
    </row>
    <row r="107" spans="3:17" ht="15.75" thickBot="1">
      <c r="C107" s="62"/>
      <c r="E107" s="58"/>
      <c r="F107" s="58"/>
      <c r="G107" s="59"/>
      <c r="H107" s="58"/>
      <c r="I107" s="58"/>
      <c r="J107" s="62"/>
      <c r="K107" s="58"/>
      <c r="M107" s="59"/>
      <c r="N107" s="40">
        <v>0.6</v>
      </c>
      <c r="O107" s="99">
        <f>30*0.1*0.8</f>
        <v>2.4000000000000004</v>
      </c>
      <c r="P107" s="98">
        <v>3.916891194690264E-07</v>
      </c>
      <c r="Q107" s="93">
        <f t="shared" si="1"/>
        <v>9.400538867256635E-07</v>
      </c>
    </row>
    <row r="108" spans="3:17" ht="15.75" thickBot="1">
      <c r="C108" s="62"/>
      <c r="E108" s="58"/>
      <c r="F108" s="58"/>
      <c r="G108" s="58"/>
      <c r="H108" s="58"/>
      <c r="I108" s="58"/>
      <c r="J108" s="62"/>
      <c r="K108" s="58"/>
      <c r="L108" s="59"/>
      <c r="M108" s="59"/>
      <c r="N108" s="63">
        <v>0.2</v>
      </c>
      <c r="O108" s="99">
        <f>30*0.1*1</f>
        <v>3</v>
      </c>
      <c r="P108" s="98">
        <v>1.305630398230088E-07</v>
      </c>
      <c r="Q108" s="93">
        <f t="shared" si="1"/>
        <v>3.916891194690264E-07</v>
      </c>
    </row>
    <row r="109" spans="3:17" ht="15.75" thickBot="1">
      <c r="C109" s="62"/>
      <c r="E109" s="58"/>
      <c r="F109" s="58"/>
      <c r="G109" s="58"/>
      <c r="H109" s="58"/>
      <c r="I109" s="58"/>
      <c r="J109" s="63">
        <v>0.1</v>
      </c>
      <c r="K109" s="59">
        <v>0</v>
      </c>
      <c r="L109" s="59"/>
      <c r="M109" s="58"/>
      <c r="N109" s="64"/>
      <c r="O109" s="92">
        <v>0</v>
      </c>
      <c r="P109" s="98">
        <v>0</v>
      </c>
      <c r="Q109" s="93">
        <f t="shared" si="1"/>
        <v>0</v>
      </c>
    </row>
    <row r="110" spans="3:17" ht="15.75" thickBot="1">
      <c r="C110" s="62"/>
      <c r="E110" s="58"/>
      <c r="F110" s="58"/>
      <c r="G110" s="58"/>
      <c r="H110" s="58"/>
      <c r="I110" s="58"/>
      <c r="J110" s="58"/>
      <c r="K110" s="40">
        <v>1</v>
      </c>
      <c r="L110" s="41">
        <v>0</v>
      </c>
      <c r="M110" s="41"/>
      <c r="N110" s="69"/>
      <c r="O110" s="92">
        <v>0</v>
      </c>
      <c r="P110" s="98">
        <v>0</v>
      </c>
      <c r="Q110" s="93">
        <f t="shared" si="1"/>
        <v>0</v>
      </c>
    </row>
    <row r="111" spans="3:17" ht="15.75" thickBot="1">
      <c r="C111" s="62"/>
      <c r="E111" s="58"/>
      <c r="F111" s="58"/>
      <c r="G111" s="58"/>
      <c r="H111" s="58"/>
      <c r="I111" s="58"/>
      <c r="J111" s="58"/>
      <c r="K111" s="58"/>
      <c r="L111" s="63">
        <v>1</v>
      </c>
      <c r="M111" s="59">
        <v>0.64</v>
      </c>
      <c r="N111" s="60"/>
      <c r="O111" s="99">
        <f>30*0.1*0.2</f>
        <v>0.6000000000000001</v>
      </c>
      <c r="P111" s="98">
        <v>1.1722831858407078E-06</v>
      </c>
      <c r="Q111" s="93">
        <f t="shared" si="1"/>
        <v>7.033699115044248E-07</v>
      </c>
    </row>
    <row r="112" spans="3:17" ht="15.75" thickBot="1">
      <c r="C112" s="62"/>
      <c r="E112" s="58"/>
      <c r="F112" s="58"/>
      <c r="G112" s="58"/>
      <c r="H112" s="58"/>
      <c r="I112" s="58"/>
      <c r="J112" s="58"/>
      <c r="K112" s="58"/>
      <c r="M112" s="40">
        <v>0.36</v>
      </c>
      <c r="N112" s="58">
        <v>0.2</v>
      </c>
      <c r="O112" s="99">
        <f>30*0.1*0.4</f>
        <v>1.2000000000000002</v>
      </c>
      <c r="P112" s="98">
        <v>1.3188185840707964E-07</v>
      </c>
      <c r="Q112" s="93">
        <f t="shared" si="1"/>
        <v>1.582582300884956E-07</v>
      </c>
    </row>
    <row r="113" spans="3:17" ht="15.75" thickBot="1">
      <c r="C113" s="62"/>
      <c r="E113" s="58"/>
      <c r="F113" s="58"/>
      <c r="G113" s="58"/>
      <c r="H113" s="58"/>
      <c r="I113" s="58"/>
      <c r="J113" s="58"/>
      <c r="K113" s="58"/>
      <c r="M113" s="59"/>
      <c r="N113" s="40">
        <v>0.6</v>
      </c>
      <c r="O113" s="99">
        <f>30*0.1*0.8</f>
        <v>2.4000000000000004</v>
      </c>
      <c r="P113" s="98">
        <v>3.956455752212389E-07</v>
      </c>
      <c r="Q113" s="93">
        <f t="shared" si="1"/>
        <v>9.495493805309735E-07</v>
      </c>
    </row>
    <row r="114" spans="3:17" ht="15.75" thickBot="1">
      <c r="C114" s="62"/>
      <c r="E114" s="58"/>
      <c r="F114" s="58"/>
      <c r="G114" s="58"/>
      <c r="H114" s="58"/>
      <c r="I114" s="58"/>
      <c r="J114" s="58"/>
      <c r="K114" s="58"/>
      <c r="M114" s="59"/>
      <c r="N114" s="63">
        <v>0.2</v>
      </c>
      <c r="O114" s="99">
        <f>30*0.1*1</f>
        <v>3</v>
      </c>
      <c r="P114" s="98">
        <v>1.3188185840707964E-07</v>
      </c>
      <c r="Q114" s="93">
        <f t="shared" si="1"/>
        <v>3.9564557522123893E-07</v>
      </c>
    </row>
    <row r="115" spans="3:17" ht="15.75" thickBot="1">
      <c r="C115" s="63">
        <v>0.13</v>
      </c>
      <c r="D115" s="57">
        <v>0.375</v>
      </c>
      <c r="E115" s="59">
        <v>0.5</v>
      </c>
      <c r="F115" s="59">
        <v>0.3</v>
      </c>
      <c r="G115" s="59">
        <v>0.924</v>
      </c>
      <c r="H115" s="59"/>
      <c r="I115" s="59"/>
      <c r="J115" s="59"/>
      <c r="K115" s="59"/>
      <c r="L115" s="59">
        <v>1</v>
      </c>
      <c r="M115" s="58"/>
      <c r="N115" s="64"/>
      <c r="O115" s="92">
        <v>0</v>
      </c>
      <c r="P115" s="98">
        <v>1.9548119469026553E-05</v>
      </c>
      <c r="Q115" s="93">
        <f t="shared" si="1"/>
        <v>0</v>
      </c>
    </row>
    <row r="116" spans="4:17" ht="15.75" thickBot="1">
      <c r="D116" s="38"/>
      <c r="E116" s="38"/>
      <c r="F116" s="38"/>
      <c r="G116" s="40">
        <v>0.076</v>
      </c>
      <c r="H116" s="41"/>
      <c r="I116" s="41"/>
      <c r="J116" s="41"/>
      <c r="K116" s="41"/>
      <c r="L116" s="41">
        <v>0</v>
      </c>
      <c r="M116" s="41"/>
      <c r="N116" s="69"/>
      <c r="O116" s="92">
        <v>0</v>
      </c>
      <c r="P116" s="98">
        <v>0</v>
      </c>
      <c r="Q116" s="93">
        <f t="shared" si="1"/>
        <v>0</v>
      </c>
    </row>
    <row r="117" spans="4:17" ht="15.75" thickBot="1">
      <c r="D117" s="39"/>
      <c r="E117" s="39"/>
      <c r="F117" s="59"/>
      <c r="G117" s="59"/>
      <c r="H117" s="59"/>
      <c r="I117" s="59"/>
      <c r="J117" s="59"/>
      <c r="K117" s="59"/>
      <c r="L117" s="40">
        <v>1</v>
      </c>
      <c r="M117" s="59">
        <v>0.64</v>
      </c>
      <c r="N117" s="60"/>
      <c r="O117" s="99">
        <f>30*1*0.2*0.1</f>
        <v>0.6000000000000001</v>
      </c>
      <c r="P117" s="98">
        <v>1.0290265486725666E-06</v>
      </c>
      <c r="Q117" s="93">
        <f t="shared" si="1"/>
        <v>6.1741592920354E-07</v>
      </c>
    </row>
    <row r="118" spans="4:17" ht="15.75" thickBot="1">
      <c r="D118" s="39"/>
      <c r="E118" s="39"/>
      <c r="F118" s="58"/>
      <c r="G118" s="58"/>
      <c r="H118" s="58"/>
      <c r="I118" s="58"/>
      <c r="J118" s="58"/>
      <c r="K118" s="58"/>
      <c r="M118" s="40">
        <v>0.36</v>
      </c>
      <c r="N118" s="58">
        <v>0.2</v>
      </c>
      <c r="O118" s="99">
        <f>30*1*0.4*0.1</f>
        <v>1.2000000000000002</v>
      </c>
      <c r="P118" s="98">
        <v>1.1576548672566373E-07</v>
      </c>
      <c r="Q118" s="93">
        <f t="shared" si="1"/>
        <v>1.389185840707965E-07</v>
      </c>
    </row>
    <row r="119" spans="4:17" ht="15.75" thickBot="1">
      <c r="D119" s="39"/>
      <c r="E119" s="39"/>
      <c r="F119" s="58"/>
      <c r="G119" s="58"/>
      <c r="H119" s="58"/>
      <c r="I119" s="58"/>
      <c r="J119" s="58"/>
      <c r="K119" s="58"/>
      <c r="M119" s="59"/>
      <c r="N119" s="40">
        <v>0.6</v>
      </c>
      <c r="O119" s="99">
        <f>30*1*0.8*0.1</f>
        <v>2.4000000000000004</v>
      </c>
      <c r="P119" s="98">
        <v>3.4729646017699115E-07</v>
      </c>
      <c r="Q119" s="93">
        <f t="shared" si="1"/>
        <v>8.335115044247789E-07</v>
      </c>
    </row>
    <row r="120" spans="4:17" ht="15.75" thickBot="1">
      <c r="D120" s="39"/>
      <c r="E120" s="39"/>
      <c r="F120" s="58"/>
      <c r="G120" s="58"/>
      <c r="H120" s="58"/>
      <c r="I120" s="58"/>
      <c r="J120" s="58"/>
      <c r="K120" s="58"/>
      <c r="M120" s="59"/>
      <c r="N120" s="63">
        <v>0.2</v>
      </c>
      <c r="O120" s="99">
        <f>30*1*1*0.1</f>
        <v>3</v>
      </c>
      <c r="P120" s="98">
        <v>1.1576548672566373E-07</v>
      </c>
      <c r="Q120" s="93">
        <f t="shared" si="1"/>
        <v>3.472964601769912E-07</v>
      </c>
    </row>
    <row r="121" spans="4:17" ht="15.75" thickBot="1">
      <c r="D121" s="39"/>
      <c r="E121" s="39"/>
      <c r="F121" s="59">
        <v>0.7</v>
      </c>
      <c r="G121" s="59">
        <v>0.924</v>
      </c>
      <c r="H121" s="59"/>
      <c r="I121" s="59"/>
      <c r="J121" s="59"/>
      <c r="K121" s="59"/>
      <c r="L121" s="59">
        <v>1</v>
      </c>
      <c r="M121" s="58"/>
      <c r="N121" s="64"/>
      <c r="O121" s="92">
        <v>0</v>
      </c>
      <c r="P121" s="98">
        <v>4.561227876106195E-05</v>
      </c>
      <c r="Q121" s="93">
        <f t="shared" si="1"/>
        <v>0</v>
      </c>
    </row>
    <row r="122" spans="4:17" ht="15.75" thickBot="1">
      <c r="D122" s="39"/>
      <c r="E122" s="62"/>
      <c r="F122" s="21"/>
      <c r="G122" s="40">
        <v>0.076</v>
      </c>
      <c r="H122" s="41"/>
      <c r="I122" s="41"/>
      <c r="J122" s="41"/>
      <c r="K122" s="41"/>
      <c r="L122" s="41">
        <v>0</v>
      </c>
      <c r="M122" s="41"/>
      <c r="N122" s="69"/>
      <c r="O122" s="92">
        <v>0</v>
      </c>
      <c r="P122" s="98">
        <v>0</v>
      </c>
      <c r="Q122" s="93">
        <f t="shared" si="1"/>
        <v>0</v>
      </c>
    </row>
    <row r="123" spans="4:17" ht="15.75" thickBot="1">
      <c r="D123" s="39"/>
      <c r="E123" s="62"/>
      <c r="F123" s="59"/>
      <c r="G123" s="59"/>
      <c r="H123" s="59"/>
      <c r="I123" s="59"/>
      <c r="J123" s="59"/>
      <c r="K123" s="59"/>
      <c r="L123" s="40">
        <v>1</v>
      </c>
      <c r="M123" s="59">
        <v>0.64</v>
      </c>
      <c r="N123" s="60"/>
      <c r="O123" s="99">
        <f>30*1*0.2*0.1</f>
        <v>0.6000000000000001</v>
      </c>
      <c r="P123" s="98">
        <v>2.401061946902655E-06</v>
      </c>
      <c r="Q123" s="93">
        <f t="shared" si="1"/>
        <v>1.4406371681415932E-06</v>
      </c>
    </row>
    <row r="124" spans="4:17" ht="15.75" thickBot="1">
      <c r="D124" s="39"/>
      <c r="E124" s="62"/>
      <c r="F124" s="58"/>
      <c r="G124" s="58"/>
      <c r="H124" s="58"/>
      <c r="I124" s="58"/>
      <c r="J124" s="58"/>
      <c r="K124" s="58"/>
      <c r="M124" s="40">
        <v>0.36</v>
      </c>
      <c r="N124" s="58">
        <v>0.2</v>
      </c>
      <c r="O124" s="99">
        <f>30*1*0.4*0.1</f>
        <v>1.2000000000000002</v>
      </c>
      <c r="P124" s="98">
        <v>2.701194690265487E-07</v>
      </c>
      <c r="Q124" s="93">
        <f t="shared" si="1"/>
        <v>3.2414336283185847E-07</v>
      </c>
    </row>
    <row r="125" spans="4:17" ht="15.75" thickBot="1">
      <c r="D125" s="39"/>
      <c r="E125" s="62"/>
      <c r="F125" s="58"/>
      <c r="G125" s="58"/>
      <c r="H125" s="58"/>
      <c r="I125" s="58"/>
      <c r="J125" s="58"/>
      <c r="K125" s="58"/>
      <c r="M125" s="59"/>
      <c r="N125" s="40">
        <v>0.6</v>
      </c>
      <c r="O125" s="99">
        <f>30*1*0.8*0.1</f>
        <v>2.4000000000000004</v>
      </c>
      <c r="P125" s="98">
        <v>8.103584070796461E-07</v>
      </c>
      <c r="Q125" s="93">
        <f t="shared" si="1"/>
        <v>1.9448601769911507E-06</v>
      </c>
    </row>
    <row r="126" spans="4:17" ht="15.75" thickBot="1">
      <c r="D126" s="39"/>
      <c r="E126" s="62"/>
      <c r="F126" s="58"/>
      <c r="G126" s="58"/>
      <c r="H126" s="58"/>
      <c r="I126" s="58"/>
      <c r="J126" s="58"/>
      <c r="K126" s="58"/>
      <c r="M126" s="59"/>
      <c r="N126" s="63">
        <v>0.2</v>
      </c>
      <c r="O126" s="99">
        <f>30*1*1*0.1</f>
        <v>3</v>
      </c>
      <c r="P126" s="98">
        <v>2.701194690265487E-07</v>
      </c>
      <c r="Q126" s="93">
        <f t="shared" si="1"/>
        <v>8.10358407079646E-07</v>
      </c>
    </row>
    <row r="127" spans="4:17" ht="15.75" thickBot="1">
      <c r="D127" s="39"/>
      <c r="E127" s="63">
        <v>0.5</v>
      </c>
      <c r="F127" s="60">
        <v>0.3</v>
      </c>
      <c r="G127" s="59">
        <v>0.924</v>
      </c>
      <c r="H127" s="59"/>
      <c r="I127" s="59"/>
      <c r="J127" s="59"/>
      <c r="K127" s="59"/>
      <c r="L127" s="59">
        <v>1</v>
      </c>
      <c r="M127" s="58"/>
      <c r="N127" s="64"/>
      <c r="O127" s="92">
        <v>0</v>
      </c>
      <c r="P127" s="98">
        <v>1.9548119469026553E-05</v>
      </c>
      <c r="Q127" s="93">
        <f t="shared" si="1"/>
        <v>0</v>
      </c>
    </row>
    <row r="128" spans="4:17" ht="15.75" thickBot="1">
      <c r="D128" s="62"/>
      <c r="E128" s="58"/>
      <c r="F128" s="61"/>
      <c r="G128" s="40">
        <v>0.076</v>
      </c>
      <c r="H128" s="41"/>
      <c r="I128" s="41"/>
      <c r="J128" s="41"/>
      <c r="K128" s="41"/>
      <c r="L128" s="41">
        <v>0</v>
      </c>
      <c r="M128" s="41"/>
      <c r="N128" s="69"/>
      <c r="O128" s="92">
        <v>0</v>
      </c>
      <c r="P128" s="98">
        <v>0</v>
      </c>
      <c r="Q128" s="93">
        <f t="shared" si="1"/>
        <v>0</v>
      </c>
    </row>
    <row r="129" spans="4:17" ht="15.75" thickBot="1">
      <c r="D129" s="62"/>
      <c r="E129" s="58"/>
      <c r="F129" s="62"/>
      <c r="G129" s="59"/>
      <c r="H129" s="59"/>
      <c r="I129" s="59"/>
      <c r="J129" s="59"/>
      <c r="K129" s="59"/>
      <c r="L129" s="63">
        <v>1</v>
      </c>
      <c r="M129" s="59">
        <v>0.64</v>
      </c>
      <c r="N129" s="60"/>
      <c r="O129" s="99">
        <f>30*1*0.2*0.1</f>
        <v>0.6000000000000001</v>
      </c>
      <c r="P129" s="98">
        <v>1.0290265486725666E-06</v>
      </c>
      <c r="Q129" s="93">
        <f t="shared" si="1"/>
        <v>6.1741592920354E-07</v>
      </c>
    </row>
    <row r="130" spans="4:17" ht="15.75" thickBot="1">
      <c r="D130" s="62"/>
      <c r="E130" s="58"/>
      <c r="F130" s="62"/>
      <c r="G130" s="58"/>
      <c r="H130" s="58"/>
      <c r="I130" s="58"/>
      <c r="J130" s="58"/>
      <c r="K130" s="58"/>
      <c r="M130" s="40">
        <v>0.36</v>
      </c>
      <c r="N130" s="58">
        <v>0.2</v>
      </c>
      <c r="O130" s="99">
        <f>30*1*0.4*0.1</f>
        <v>1.2000000000000002</v>
      </c>
      <c r="P130" s="98">
        <v>1.1576548672566373E-07</v>
      </c>
      <c r="Q130" s="93">
        <f t="shared" si="1"/>
        <v>1.389185840707965E-07</v>
      </c>
    </row>
    <row r="131" spans="4:17" ht="15.75" thickBot="1">
      <c r="D131" s="62"/>
      <c r="E131" s="58"/>
      <c r="F131" s="62"/>
      <c r="G131" s="58"/>
      <c r="H131" s="58"/>
      <c r="I131" s="58"/>
      <c r="J131" s="58"/>
      <c r="K131" s="58"/>
      <c r="M131" s="59"/>
      <c r="N131" s="40">
        <v>0.6</v>
      </c>
      <c r="O131" s="99">
        <f>30*1*0.8*0.1</f>
        <v>2.4000000000000004</v>
      </c>
      <c r="P131" s="98">
        <v>3.4729646017699115E-07</v>
      </c>
      <c r="Q131" s="93">
        <f t="shared" si="1"/>
        <v>8.335115044247789E-07</v>
      </c>
    </row>
    <row r="132" spans="4:17" ht="15.75" thickBot="1">
      <c r="D132" s="62"/>
      <c r="E132" s="58"/>
      <c r="F132" s="62"/>
      <c r="G132" s="58"/>
      <c r="H132" s="58"/>
      <c r="I132" s="58"/>
      <c r="J132" s="58"/>
      <c r="K132" s="58"/>
      <c r="M132" s="59"/>
      <c r="N132" s="63">
        <v>0.2</v>
      </c>
      <c r="O132" s="99">
        <f>30*1*1*0.1</f>
        <v>3</v>
      </c>
      <c r="P132" s="98">
        <v>1.1576548672566373E-07</v>
      </c>
      <c r="Q132" s="93">
        <f t="shared" si="1"/>
        <v>3.472964601769912E-07</v>
      </c>
    </row>
    <row r="133" spans="4:17" ht="15.75" thickBot="1">
      <c r="D133" s="62"/>
      <c r="E133" s="58"/>
      <c r="F133" s="63">
        <v>0.7</v>
      </c>
      <c r="G133" s="59">
        <v>0.924</v>
      </c>
      <c r="H133" s="59"/>
      <c r="I133" s="59"/>
      <c r="J133" s="59"/>
      <c r="K133" s="59"/>
      <c r="L133" s="59"/>
      <c r="M133" s="58"/>
      <c r="N133" s="64"/>
      <c r="O133" s="92">
        <v>0</v>
      </c>
      <c r="P133" s="98">
        <v>4.561227876106195E-05</v>
      </c>
      <c r="Q133" s="93">
        <f aca="true" t="shared" si="2" ref="Q133:Q196">O133*P133</f>
        <v>0</v>
      </c>
    </row>
    <row r="134" spans="4:17" ht="15.75" thickBot="1">
      <c r="D134" s="62"/>
      <c r="E134" s="58"/>
      <c r="F134" s="58"/>
      <c r="G134" s="40">
        <v>0.076</v>
      </c>
      <c r="H134" s="41">
        <v>0</v>
      </c>
      <c r="I134" s="41"/>
      <c r="J134" s="41"/>
      <c r="K134" s="41"/>
      <c r="L134" s="41"/>
      <c r="M134" s="41"/>
      <c r="N134" s="69"/>
      <c r="O134" s="92">
        <v>0</v>
      </c>
      <c r="P134" s="98">
        <v>0</v>
      </c>
      <c r="Q134" s="93">
        <f t="shared" si="2"/>
        <v>0</v>
      </c>
    </row>
    <row r="135" spans="4:17" ht="15.75" thickBot="1">
      <c r="D135" s="62"/>
      <c r="E135" s="58"/>
      <c r="F135" s="58"/>
      <c r="G135" s="58"/>
      <c r="H135" s="63">
        <v>1</v>
      </c>
      <c r="I135" s="59">
        <v>0</v>
      </c>
      <c r="J135" s="59"/>
      <c r="K135" s="59"/>
      <c r="L135" s="59"/>
      <c r="M135" s="58"/>
      <c r="N135" s="64"/>
      <c r="O135" s="92">
        <v>0</v>
      </c>
      <c r="P135" s="98">
        <v>0</v>
      </c>
      <c r="Q135" s="93">
        <f t="shared" si="2"/>
        <v>0</v>
      </c>
    </row>
    <row r="136" spans="4:17" ht="15.75" thickBot="1">
      <c r="D136" s="62"/>
      <c r="E136" s="58"/>
      <c r="F136" s="58"/>
      <c r="G136" s="58"/>
      <c r="H136" s="58"/>
      <c r="I136" s="40">
        <v>1</v>
      </c>
      <c r="J136" s="41">
        <v>0.9</v>
      </c>
      <c r="K136" s="41">
        <v>0.89</v>
      </c>
      <c r="L136" s="41">
        <v>0</v>
      </c>
      <c r="M136" s="41"/>
      <c r="N136" s="69"/>
      <c r="O136" s="92">
        <v>0</v>
      </c>
      <c r="P136" s="98">
        <v>0</v>
      </c>
      <c r="Q136" s="93">
        <f t="shared" si="2"/>
        <v>0</v>
      </c>
    </row>
    <row r="137" spans="4:17" ht="15.75" thickBot="1">
      <c r="D137" s="62"/>
      <c r="E137" s="58"/>
      <c r="F137" s="58"/>
      <c r="G137" s="58"/>
      <c r="H137" s="58"/>
      <c r="I137" s="58"/>
      <c r="J137" s="62"/>
      <c r="K137" s="62"/>
      <c r="L137" s="63">
        <v>1</v>
      </c>
      <c r="M137" s="59">
        <v>0.64</v>
      </c>
      <c r="N137" s="60"/>
      <c r="O137" s="99">
        <f>30*1*0.2*0.1</f>
        <v>0.6000000000000001</v>
      </c>
      <c r="P137" s="98">
        <v>1.9232506194690267E-06</v>
      </c>
      <c r="Q137" s="93">
        <f t="shared" si="2"/>
        <v>1.1539503716814161E-06</v>
      </c>
    </row>
    <row r="138" spans="4:17" ht="15.75" thickBot="1">
      <c r="D138" s="62"/>
      <c r="E138" s="58"/>
      <c r="F138" s="58"/>
      <c r="G138" s="58"/>
      <c r="H138" s="58"/>
      <c r="I138" s="58"/>
      <c r="J138" s="39"/>
      <c r="K138" s="58"/>
      <c r="M138" s="40">
        <v>0.36</v>
      </c>
      <c r="N138" s="58">
        <v>0.2</v>
      </c>
      <c r="O138" s="99">
        <f>30*1*0.4*0.1</f>
        <v>1.2000000000000002</v>
      </c>
      <c r="P138" s="98">
        <v>2.1636569469026551E-07</v>
      </c>
      <c r="Q138" s="93">
        <f t="shared" si="2"/>
        <v>2.596388336283187E-07</v>
      </c>
    </row>
    <row r="139" spans="4:17" ht="15.75" thickBot="1">
      <c r="D139" s="62"/>
      <c r="E139" s="58"/>
      <c r="F139" s="58"/>
      <c r="G139" s="58"/>
      <c r="H139" s="58"/>
      <c r="I139" s="58"/>
      <c r="J139" s="39"/>
      <c r="K139" s="58"/>
      <c r="M139" s="59"/>
      <c r="N139" s="40">
        <v>0.6</v>
      </c>
      <c r="O139" s="99">
        <f>30*1*0.8*0.1</f>
        <v>2.4000000000000004</v>
      </c>
      <c r="P139" s="98">
        <v>6.490970840707965E-07</v>
      </c>
      <c r="Q139" s="93">
        <f t="shared" si="2"/>
        <v>1.5578330017699118E-06</v>
      </c>
    </row>
    <row r="140" spans="4:17" ht="15.75" thickBot="1">
      <c r="D140" s="62"/>
      <c r="E140" s="58"/>
      <c r="F140" s="58"/>
      <c r="G140" s="58"/>
      <c r="H140" s="58"/>
      <c r="I140" s="58"/>
      <c r="J140" s="39"/>
      <c r="K140" s="58"/>
      <c r="M140" s="59"/>
      <c r="N140" s="63">
        <v>0.2</v>
      </c>
      <c r="O140" s="99">
        <f>30*1*1*0.1</f>
        <v>3</v>
      </c>
      <c r="P140" s="98">
        <v>2.1636569469026551E-07</v>
      </c>
      <c r="Q140" s="93">
        <f t="shared" si="2"/>
        <v>6.490970840707966E-07</v>
      </c>
    </row>
    <row r="141" spans="4:17" ht="15.75" thickBot="1">
      <c r="D141" s="62"/>
      <c r="E141" s="58"/>
      <c r="F141" s="58"/>
      <c r="G141" s="58"/>
      <c r="H141" s="58"/>
      <c r="I141" s="58"/>
      <c r="J141" s="39"/>
      <c r="K141" s="63">
        <v>0.11</v>
      </c>
      <c r="L141" s="60">
        <v>0</v>
      </c>
      <c r="M141" s="60"/>
      <c r="N141" s="70"/>
      <c r="O141" s="92">
        <v>0</v>
      </c>
      <c r="P141" s="98">
        <v>0</v>
      </c>
      <c r="Q141" s="93">
        <f t="shared" si="2"/>
        <v>0</v>
      </c>
    </row>
    <row r="142" spans="4:17" ht="15.75" thickBot="1">
      <c r="D142" s="62"/>
      <c r="E142" s="58"/>
      <c r="F142" s="58"/>
      <c r="G142" s="58"/>
      <c r="H142" s="58"/>
      <c r="I142" s="58"/>
      <c r="J142" s="62"/>
      <c r="K142" s="59"/>
      <c r="L142" s="40">
        <v>1</v>
      </c>
      <c r="M142" s="59">
        <v>0.64</v>
      </c>
      <c r="N142" s="60"/>
      <c r="O142" s="99">
        <f>30*1*0.2*0.1</f>
        <v>0.6000000000000001</v>
      </c>
      <c r="P142" s="98">
        <v>2.3770513274336286E-07</v>
      </c>
      <c r="Q142" s="93">
        <f t="shared" si="2"/>
        <v>1.4262307964601775E-07</v>
      </c>
    </row>
    <row r="143" spans="4:17" ht="15.75" thickBot="1">
      <c r="D143" s="62"/>
      <c r="E143" s="58"/>
      <c r="F143" s="58"/>
      <c r="G143" s="58"/>
      <c r="H143" s="58"/>
      <c r="I143" s="58"/>
      <c r="J143" s="62"/>
      <c r="K143" s="58"/>
      <c r="M143" s="40">
        <v>0.36</v>
      </c>
      <c r="N143" s="58">
        <v>0.2</v>
      </c>
      <c r="O143" s="99">
        <f>30*1*0.4*0.1</f>
        <v>1.2000000000000002</v>
      </c>
      <c r="P143" s="98">
        <v>2.6741827433628323E-08</v>
      </c>
      <c r="Q143" s="93">
        <f t="shared" si="2"/>
        <v>3.209019292035399E-08</v>
      </c>
    </row>
    <row r="144" spans="4:17" ht="15.75" thickBot="1">
      <c r="D144" s="62"/>
      <c r="E144" s="58"/>
      <c r="F144" s="58"/>
      <c r="G144" s="59"/>
      <c r="H144" s="58"/>
      <c r="I144" s="58"/>
      <c r="J144" s="62"/>
      <c r="K144" s="58"/>
      <c r="M144" s="59"/>
      <c r="N144" s="40">
        <v>0.6</v>
      </c>
      <c r="O144" s="99">
        <f>30*1*0.8*0.1</f>
        <v>2.4000000000000004</v>
      </c>
      <c r="P144" s="98">
        <v>8.022548230088497E-08</v>
      </c>
      <c r="Q144" s="93">
        <f t="shared" si="2"/>
        <v>1.9254115752212396E-07</v>
      </c>
    </row>
    <row r="145" spans="4:17" ht="15.75" thickBot="1">
      <c r="D145" s="62"/>
      <c r="E145" s="58"/>
      <c r="F145" s="58"/>
      <c r="G145" s="58"/>
      <c r="H145" s="58"/>
      <c r="I145" s="58"/>
      <c r="J145" s="62"/>
      <c r="K145" s="58"/>
      <c r="L145" s="59"/>
      <c r="M145" s="59"/>
      <c r="N145" s="63">
        <v>0.2</v>
      </c>
      <c r="O145" s="99">
        <f>30*1*1*0.1</f>
        <v>3</v>
      </c>
      <c r="P145" s="98">
        <v>2.6741827433628323E-08</v>
      </c>
      <c r="Q145" s="93">
        <f t="shared" si="2"/>
        <v>8.022548230088497E-08</v>
      </c>
    </row>
    <row r="146" spans="4:17" ht="15.75" thickBot="1">
      <c r="D146" s="62"/>
      <c r="E146" s="58"/>
      <c r="F146" s="58"/>
      <c r="G146" s="58"/>
      <c r="H146" s="58"/>
      <c r="I146" s="58"/>
      <c r="J146" s="63">
        <v>0.1</v>
      </c>
      <c r="K146" s="59">
        <v>0</v>
      </c>
      <c r="L146" s="59"/>
      <c r="M146" s="58"/>
      <c r="N146" s="64"/>
      <c r="O146" s="92">
        <v>0</v>
      </c>
      <c r="P146" s="98">
        <v>0</v>
      </c>
      <c r="Q146" s="93">
        <f t="shared" si="2"/>
        <v>0</v>
      </c>
    </row>
    <row r="147" spans="4:17" ht="15.75" thickBot="1">
      <c r="D147" s="62"/>
      <c r="E147" s="58"/>
      <c r="F147" s="58"/>
      <c r="G147" s="58"/>
      <c r="H147" s="58"/>
      <c r="I147" s="58"/>
      <c r="J147" s="58"/>
      <c r="K147" s="40">
        <v>1</v>
      </c>
      <c r="L147" s="41">
        <v>0</v>
      </c>
      <c r="M147" s="41"/>
      <c r="N147" s="69"/>
      <c r="O147" s="92">
        <v>0</v>
      </c>
      <c r="P147" s="98">
        <v>0</v>
      </c>
      <c r="Q147" s="93">
        <f t="shared" si="2"/>
        <v>0</v>
      </c>
    </row>
    <row r="148" spans="4:17" ht="15.75" thickBot="1">
      <c r="D148" s="62"/>
      <c r="E148" s="58"/>
      <c r="F148" s="58"/>
      <c r="G148" s="58"/>
      <c r="H148" s="58"/>
      <c r="I148" s="58"/>
      <c r="J148" s="58"/>
      <c r="K148" s="58"/>
      <c r="L148" s="63">
        <v>1</v>
      </c>
      <c r="M148" s="59">
        <v>0.64</v>
      </c>
      <c r="N148" s="60"/>
      <c r="O148" s="99">
        <f>30*1*0.2*0.1</f>
        <v>0.6000000000000001</v>
      </c>
      <c r="P148" s="98">
        <v>2.4010619469026553E-07</v>
      </c>
      <c r="Q148" s="93">
        <f t="shared" si="2"/>
        <v>1.4406371681415935E-07</v>
      </c>
    </row>
    <row r="149" spans="4:17" ht="15.75" thickBot="1">
      <c r="D149" s="62"/>
      <c r="E149" s="58"/>
      <c r="F149" s="58"/>
      <c r="G149" s="58"/>
      <c r="H149" s="58"/>
      <c r="I149" s="58"/>
      <c r="J149" s="58"/>
      <c r="K149" s="58"/>
      <c r="M149" s="40">
        <v>0.36</v>
      </c>
      <c r="N149" s="58">
        <v>0.2</v>
      </c>
      <c r="O149" s="99">
        <f>30*1*0.4*0.1</f>
        <v>1.2000000000000002</v>
      </c>
      <c r="P149" s="98">
        <v>2.7011946902654874E-08</v>
      </c>
      <c r="Q149" s="93">
        <f t="shared" si="2"/>
        <v>3.2414336283185855E-08</v>
      </c>
    </row>
    <row r="150" spans="4:17" ht="15.75" thickBot="1">
      <c r="D150" s="62"/>
      <c r="E150" s="58"/>
      <c r="F150" s="58"/>
      <c r="G150" s="58"/>
      <c r="H150" s="58"/>
      <c r="I150" s="58"/>
      <c r="J150" s="58"/>
      <c r="K150" s="58"/>
      <c r="M150" s="59"/>
      <c r="N150" s="40">
        <v>0.6</v>
      </c>
      <c r="O150" s="99">
        <f>30*1*0.8*0.1</f>
        <v>2.4000000000000004</v>
      </c>
      <c r="P150" s="98">
        <v>8.103584070796462E-08</v>
      </c>
      <c r="Q150" s="93">
        <f t="shared" si="2"/>
        <v>1.944860176991151E-07</v>
      </c>
    </row>
    <row r="151" spans="4:17" ht="15.75" thickBot="1">
      <c r="D151" s="62"/>
      <c r="E151" s="58"/>
      <c r="F151" s="58"/>
      <c r="G151" s="58"/>
      <c r="H151" s="58"/>
      <c r="I151" s="58"/>
      <c r="J151" s="58"/>
      <c r="K151" s="58"/>
      <c r="M151" s="59"/>
      <c r="N151" s="63">
        <v>0.2</v>
      </c>
      <c r="O151" s="99">
        <f>30*1*1*0.1</f>
        <v>3</v>
      </c>
      <c r="P151" s="98">
        <v>2.7011946902654874E-08</v>
      </c>
      <c r="Q151" s="93">
        <f t="shared" si="2"/>
        <v>8.103584070796463E-08</v>
      </c>
    </row>
    <row r="152" spans="4:17" ht="15.75" thickBot="1">
      <c r="D152" s="63">
        <v>0.25</v>
      </c>
      <c r="E152" s="59">
        <v>0.5</v>
      </c>
      <c r="F152" s="59">
        <v>0.3</v>
      </c>
      <c r="G152" s="59">
        <v>0.924</v>
      </c>
      <c r="H152" s="59"/>
      <c r="I152" s="59"/>
      <c r="J152" s="59"/>
      <c r="K152" s="59"/>
      <c r="L152" s="59">
        <v>1</v>
      </c>
      <c r="M152" s="58"/>
      <c r="N152" s="64"/>
      <c r="O152" s="92">
        <v>0</v>
      </c>
      <c r="P152" s="98">
        <v>1.30320796460177E-05</v>
      </c>
      <c r="Q152" s="93">
        <f t="shared" si="2"/>
        <v>0</v>
      </c>
    </row>
    <row r="153" spans="4:17" ht="15.75" thickBot="1">
      <c r="D153" s="38"/>
      <c r="E153" s="38"/>
      <c r="F153" s="38"/>
      <c r="G153" s="40">
        <v>0.076</v>
      </c>
      <c r="H153" s="41"/>
      <c r="I153" s="41"/>
      <c r="J153" s="41"/>
      <c r="K153" s="41"/>
      <c r="L153" s="41">
        <v>0</v>
      </c>
      <c r="M153" s="41"/>
      <c r="N153" s="69"/>
      <c r="O153" s="92">
        <v>0</v>
      </c>
      <c r="P153" s="98">
        <v>0</v>
      </c>
      <c r="Q153" s="93">
        <f t="shared" si="2"/>
        <v>0</v>
      </c>
    </row>
    <row r="154" spans="4:17" ht="15.75" thickBot="1">
      <c r="D154" s="39"/>
      <c r="E154" s="39"/>
      <c r="F154" s="59"/>
      <c r="G154" s="59"/>
      <c r="H154" s="59"/>
      <c r="I154" s="59"/>
      <c r="J154" s="59"/>
      <c r="K154" s="59"/>
      <c r="L154" s="40">
        <v>1</v>
      </c>
      <c r="M154" s="59">
        <v>0.64</v>
      </c>
      <c r="N154" s="60"/>
      <c r="O154" s="99">
        <f>30*0.2*0.2*0.1</f>
        <v>0.12000000000000002</v>
      </c>
      <c r="P154" s="98">
        <v>6.860176991150442E-07</v>
      </c>
      <c r="Q154" s="93">
        <f t="shared" si="2"/>
        <v>8.232212389380532E-08</v>
      </c>
    </row>
    <row r="155" spans="4:17" ht="15.75" thickBot="1">
      <c r="D155" s="39"/>
      <c r="E155" s="39"/>
      <c r="F155" s="58"/>
      <c r="G155" s="58"/>
      <c r="H155" s="58"/>
      <c r="I155" s="58"/>
      <c r="J155" s="58"/>
      <c r="K155" s="58"/>
      <c r="M155" s="40">
        <v>0.36</v>
      </c>
      <c r="N155" s="58">
        <v>0.2</v>
      </c>
      <c r="O155" s="99">
        <f>30*0.2*0.4*0.1</f>
        <v>0.24000000000000005</v>
      </c>
      <c r="P155" s="98">
        <v>7.717699115044247E-08</v>
      </c>
      <c r="Q155" s="93">
        <f t="shared" si="2"/>
        <v>1.8522477876106197E-08</v>
      </c>
    </row>
    <row r="156" spans="4:17" ht="15.75" thickBot="1">
      <c r="D156" s="39"/>
      <c r="E156" s="39"/>
      <c r="F156" s="58"/>
      <c r="G156" s="58"/>
      <c r="H156" s="58"/>
      <c r="I156" s="58"/>
      <c r="J156" s="58"/>
      <c r="K156" s="58"/>
      <c r="M156" s="59"/>
      <c r="N156" s="40">
        <v>0.6</v>
      </c>
      <c r="O156" s="99">
        <f>30*0.2*0.8*0.1</f>
        <v>0.4800000000000001</v>
      </c>
      <c r="P156" s="98">
        <v>2.3153097345132742E-07</v>
      </c>
      <c r="Q156" s="93">
        <f t="shared" si="2"/>
        <v>1.1113486725663718E-07</v>
      </c>
    </row>
    <row r="157" spans="4:17" ht="15.75" thickBot="1">
      <c r="D157" s="39"/>
      <c r="E157" s="39"/>
      <c r="F157" s="58"/>
      <c r="G157" s="58"/>
      <c r="H157" s="58"/>
      <c r="I157" s="58"/>
      <c r="J157" s="58"/>
      <c r="K157" s="58"/>
      <c r="M157" s="59"/>
      <c r="N157" s="63">
        <v>0.2</v>
      </c>
      <c r="O157" s="99">
        <f>30*0.2*1*0.1</f>
        <v>0.6000000000000001</v>
      </c>
      <c r="P157" s="98">
        <v>7.717699115044247E-08</v>
      </c>
      <c r="Q157" s="93">
        <f t="shared" si="2"/>
        <v>4.630619469026549E-08</v>
      </c>
    </row>
    <row r="158" spans="4:17" ht="15.75" thickBot="1">
      <c r="D158" s="39"/>
      <c r="E158" s="39"/>
      <c r="F158" s="59">
        <v>0.7</v>
      </c>
      <c r="G158" s="59">
        <v>0.924</v>
      </c>
      <c r="H158" s="59"/>
      <c r="I158" s="59"/>
      <c r="J158" s="59"/>
      <c r="K158" s="59"/>
      <c r="L158" s="59">
        <v>1</v>
      </c>
      <c r="M158" s="58"/>
      <c r="N158" s="64"/>
      <c r="O158" s="92">
        <v>0</v>
      </c>
      <c r="P158" s="98">
        <v>3.0408185840707966E-05</v>
      </c>
      <c r="Q158" s="93">
        <f t="shared" si="2"/>
        <v>0</v>
      </c>
    </row>
    <row r="159" spans="4:17" ht="15.75" thickBot="1">
      <c r="D159" s="39"/>
      <c r="E159" s="62"/>
      <c r="F159" s="21"/>
      <c r="G159" s="40">
        <v>0.076</v>
      </c>
      <c r="H159" s="41"/>
      <c r="I159" s="41"/>
      <c r="J159" s="41"/>
      <c r="K159" s="41"/>
      <c r="L159" s="41">
        <v>0</v>
      </c>
      <c r="M159" s="41"/>
      <c r="N159" s="69"/>
      <c r="O159" s="92">
        <v>0</v>
      </c>
      <c r="P159" s="98">
        <v>0</v>
      </c>
      <c r="Q159" s="93">
        <f t="shared" si="2"/>
        <v>0</v>
      </c>
    </row>
    <row r="160" spans="4:17" ht="15.75" thickBot="1">
      <c r="D160" s="39"/>
      <c r="E160" s="62"/>
      <c r="F160" s="59"/>
      <c r="G160" s="59"/>
      <c r="H160" s="59"/>
      <c r="I160" s="59"/>
      <c r="J160" s="59"/>
      <c r="K160" s="59"/>
      <c r="L160" s="40">
        <v>1</v>
      </c>
      <c r="M160" s="59">
        <v>0.64</v>
      </c>
      <c r="N160" s="60"/>
      <c r="O160" s="99">
        <f>30*0.2*0.2*0.1</f>
        <v>0.12000000000000002</v>
      </c>
      <c r="P160" s="98">
        <v>1.6007079646017698E-06</v>
      </c>
      <c r="Q160" s="93">
        <f t="shared" si="2"/>
        <v>1.920849557522124E-07</v>
      </c>
    </row>
    <row r="161" spans="4:17" ht="15.75" thickBot="1">
      <c r="D161" s="39"/>
      <c r="E161" s="62"/>
      <c r="F161" s="58"/>
      <c r="G161" s="58"/>
      <c r="H161" s="58"/>
      <c r="I161" s="58"/>
      <c r="J161" s="58"/>
      <c r="K161" s="58"/>
      <c r="M161" s="40">
        <v>0.36</v>
      </c>
      <c r="N161" s="58">
        <v>0.2</v>
      </c>
      <c r="O161" s="99">
        <f>30*0.2*0.4*0.1</f>
        <v>0.24000000000000005</v>
      </c>
      <c r="P161" s="98">
        <v>1.8007964601769912E-07</v>
      </c>
      <c r="Q161" s="93">
        <f t="shared" si="2"/>
        <v>4.3219115044247795E-08</v>
      </c>
    </row>
    <row r="162" spans="4:17" ht="15.75" thickBot="1">
      <c r="D162" s="39"/>
      <c r="E162" s="62"/>
      <c r="F162" s="58"/>
      <c r="G162" s="58"/>
      <c r="H162" s="58"/>
      <c r="I162" s="58"/>
      <c r="J162" s="58"/>
      <c r="K162" s="58"/>
      <c r="M162" s="59"/>
      <c r="N162" s="40">
        <v>0.6</v>
      </c>
      <c r="O162" s="99">
        <f>30*0.2*0.8*0.1</f>
        <v>0.4800000000000001</v>
      </c>
      <c r="P162" s="98">
        <v>5.402389380530973E-07</v>
      </c>
      <c r="Q162" s="93">
        <f t="shared" si="2"/>
        <v>2.5931469026548673E-07</v>
      </c>
    </row>
    <row r="163" spans="4:17" ht="15.75" thickBot="1">
      <c r="D163" s="39"/>
      <c r="E163" s="62"/>
      <c r="F163" s="58"/>
      <c r="G163" s="58"/>
      <c r="H163" s="58"/>
      <c r="I163" s="58"/>
      <c r="J163" s="58"/>
      <c r="K163" s="58"/>
      <c r="M163" s="59"/>
      <c r="N163" s="63">
        <v>0.2</v>
      </c>
      <c r="O163" s="99">
        <f>30*0.2*1*0.1</f>
        <v>0.6000000000000001</v>
      </c>
      <c r="P163" s="98">
        <v>1.8007964601769912E-07</v>
      </c>
      <c r="Q163" s="93">
        <f t="shared" si="2"/>
        <v>1.0804778761061948E-07</v>
      </c>
    </row>
    <row r="164" spans="4:17" ht="15.75" thickBot="1">
      <c r="D164" s="39"/>
      <c r="E164" s="63">
        <v>0.5</v>
      </c>
      <c r="F164" s="60">
        <v>0.3</v>
      </c>
      <c r="G164" s="59">
        <v>0.924</v>
      </c>
      <c r="H164" s="59"/>
      <c r="I164" s="59"/>
      <c r="J164" s="59"/>
      <c r="K164" s="59"/>
      <c r="L164" s="59">
        <v>1</v>
      </c>
      <c r="M164" s="58"/>
      <c r="N164" s="64"/>
      <c r="O164" s="92">
        <v>0</v>
      </c>
      <c r="P164" s="98">
        <v>1.30320796460177E-05</v>
      </c>
      <c r="Q164" s="93">
        <f t="shared" si="2"/>
        <v>0</v>
      </c>
    </row>
    <row r="165" spans="4:17" ht="15.75" thickBot="1">
      <c r="D165" s="62"/>
      <c r="E165" s="58"/>
      <c r="F165" s="61"/>
      <c r="G165" s="40">
        <v>0.076</v>
      </c>
      <c r="H165" s="41"/>
      <c r="I165" s="41"/>
      <c r="J165" s="41"/>
      <c r="K165" s="41"/>
      <c r="L165" s="41">
        <v>0</v>
      </c>
      <c r="M165" s="41"/>
      <c r="N165" s="69"/>
      <c r="O165" s="92">
        <v>0</v>
      </c>
      <c r="P165" s="98">
        <v>0</v>
      </c>
      <c r="Q165" s="93">
        <f t="shared" si="2"/>
        <v>0</v>
      </c>
    </row>
    <row r="166" spans="4:17" ht="15.75" thickBot="1">
      <c r="D166" s="62"/>
      <c r="E166" s="58"/>
      <c r="F166" s="62"/>
      <c r="G166" s="59"/>
      <c r="H166" s="59"/>
      <c r="I166" s="59"/>
      <c r="J166" s="59"/>
      <c r="K166" s="59"/>
      <c r="L166" s="63">
        <v>1</v>
      </c>
      <c r="M166" s="59">
        <v>0.64</v>
      </c>
      <c r="N166" s="60"/>
      <c r="O166" s="99">
        <f>30*0.2*0.2*0.1</f>
        <v>0.12000000000000002</v>
      </c>
      <c r="P166" s="98">
        <v>6.860176991150442E-07</v>
      </c>
      <c r="Q166" s="93">
        <f t="shared" si="2"/>
        <v>8.232212389380532E-08</v>
      </c>
    </row>
    <row r="167" spans="4:17" ht="15.75" thickBot="1">
      <c r="D167" s="62"/>
      <c r="E167" s="58"/>
      <c r="F167" s="62"/>
      <c r="G167" s="58"/>
      <c r="H167" s="58"/>
      <c r="I167" s="58"/>
      <c r="J167" s="58"/>
      <c r="K167" s="58"/>
      <c r="M167" s="40">
        <v>0.36</v>
      </c>
      <c r="N167" s="58">
        <v>0.2</v>
      </c>
      <c r="O167" s="99">
        <f>30*0.2*0.4*0.1</f>
        <v>0.24000000000000005</v>
      </c>
      <c r="P167" s="98">
        <v>7.717699115044247E-08</v>
      </c>
      <c r="Q167" s="93">
        <f t="shared" si="2"/>
        <v>1.8522477876106197E-08</v>
      </c>
    </row>
    <row r="168" spans="4:17" ht="15.75" thickBot="1">
      <c r="D168" s="62"/>
      <c r="E168" s="58"/>
      <c r="F168" s="62"/>
      <c r="G168" s="58"/>
      <c r="H168" s="58"/>
      <c r="I168" s="58"/>
      <c r="J168" s="58"/>
      <c r="K168" s="58"/>
      <c r="M168" s="59"/>
      <c r="N168" s="40">
        <v>0.6</v>
      </c>
      <c r="O168" s="99">
        <f>30*0.2*0.8*0.1</f>
        <v>0.4800000000000001</v>
      </c>
      <c r="P168" s="98">
        <v>2.3153097345132742E-07</v>
      </c>
      <c r="Q168" s="93">
        <f t="shared" si="2"/>
        <v>1.1113486725663718E-07</v>
      </c>
    </row>
    <row r="169" spans="4:17" ht="15.75" thickBot="1">
      <c r="D169" s="62"/>
      <c r="E169" s="58"/>
      <c r="F169" s="62"/>
      <c r="G169" s="58"/>
      <c r="H169" s="58"/>
      <c r="I169" s="58"/>
      <c r="J169" s="58"/>
      <c r="K169" s="58"/>
      <c r="M169" s="59"/>
      <c r="N169" s="63">
        <v>0.2</v>
      </c>
      <c r="O169" s="99">
        <f>30*0.2*1*0.1</f>
        <v>0.6000000000000001</v>
      </c>
      <c r="P169" s="98">
        <v>7.717699115044247E-08</v>
      </c>
      <c r="Q169" s="93">
        <f t="shared" si="2"/>
        <v>4.630619469026549E-08</v>
      </c>
    </row>
    <row r="170" spans="4:17" ht="15.75" thickBot="1">
      <c r="D170" s="62"/>
      <c r="E170" s="58"/>
      <c r="F170" s="63">
        <v>0.7</v>
      </c>
      <c r="G170" s="59">
        <v>0.924</v>
      </c>
      <c r="H170" s="59"/>
      <c r="I170" s="59"/>
      <c r="J170" s="59"/>
      <c r="K170" s="59"/>
      <c r="L170" s="59"/>
      <c r="M170" s="58"/>
      <c r="N170" s="64"/>
      <c r="O170" s="92">
        <v>0</v>
      </c>
      <c r="P170" s="98">
        <v>3.0408185840707966E-05</v>
      </c>
      <c r="Q170" s="93">
        <f t="shared" si="2"/>
        <v>0</v>
      </c>
    </row>
    <row r="171" spans="4:17" ht="15.75" thickBot="1">
      <c r="D171" s="62"/>
      <c r="E171" s="58"/>
      <c r="F171" s="58"/>
      <c r="G171" s="40">
        <v>0.076</v>
      </c>
      <c r="H171" s="41">
        <v>0</v>
      </c>
      <c r="I171" s="41"/>
      <c r="J171" s="41"/>
      <c r="K171" s="41"/>
      <c r="L171" s="41"/>
      <c r="M171" s="41"/>
      <c r="N171" s="69"/>
      <c r="O171" s="92">
        <v>0</v>
      </c>
      <c r="P171" s="98">
        <v>0</v>
      </c>
      <c r="Q171" s="93">
        <f t="shared" si="2"/>
        <v>0</v>
      </c>
    </row>
    <row r="172" spans="4:17" ht="15.75" thickBot="1">
      <c r="D172" s="62"/>
      <c r="E172" s="58"/>
      <c r="F172" s="58"/>
      <c r="G172" s="58"/>
      <c r="H172" s="63">
        <v>1</v>
      </c>
      <c r="I172" s="59">
        <v>0</v>
      </c>
      <c r="J172" s="59"/>
      <c r="K172" s="59"/>
      <c r="L172" s="59"/>
      <c r="M172" s="58"/>
      <c r="N172" s="64"/>
      <c r="O172" s="92">
        <v>0</v>
      </c>
      <c r="P172" s="98">
        <v>0</v>
      </c>
      <c r="Q172" s="93">
        <f t="shared" si="2"/>
        <v>0</v>
      </c>
    </row>
    <row r="173" spans="4:17" ht="15.75" thickBot="1">
      <c r="D173" s="62"/>
      <c r="E173" s="58"/>
      <c r="F173" s="58"/>
      <c r="G173" s="58"/>
      <c r="H173" s="58"/>
      <c r="I173" s="40">
        <v>1</v>
      </c>
      <c r="J173" s="41">
        <v>0.9</v>
      </c>
      <c r="K173" s="41">
        <v>0.89</v>
      </c>
      <c r="L173" s="41">
        <v>0</v>
      </c>
      <c r="M173" s="41"/>
      <c r="N173" s="69"/>
      <c r="O173" s="92">
        <v>0</v>
      </c>
      <c r="P173" s="98">
        <v>0</v>
      </c>
      <c r="Q173" s="93">
        <f t="shared" si="2"/>
        <v>0</v>
      </c>
    </row>
    <row r="174" spans="4:17" ht="15.75" thickBot="1">
      <c r="D174" s="62"/>
      <c r="E174" s="58"/>
      <c r="F174" s="58"/>
      <c r="G174" s="58"/>
      <c r="H174" s="58"/>
      <c r="I174" s="58"/>
      <c r="J174" s="62"/>
      <c r="K174" s="62"/>
      <c r="L174" s="63">
        <v>1</v>
      </c>
      <c r="M174" s="59">
        <v>0.64</v>
      </c>
      <c r="N174" s="60"/>
      <c r="O174" s="99">
        <f>30*0.2*0.2*0.1</f>
        <v>0.12000000000000002</v>
      </c>
      <c r="P174" s="98">
        <v>1.2821670796460177E-06</v>
      </c>
      <c r="Q174" s="93">
        <f t="shared" si="2"/>
        <v>1.5386004955752216E-07</v>
      </c>
    </row>
    <row r="175" spans="4:17" ht="15.75" thickBot="1">
      <c r="D175" s="62"/>
      <c r="E175" s="58"/>
      <c r="F175" s="58"/>
      <c r="G175" s="58"/>
      <c r="H175" s="58"/>
      <c r="I175" s="58"/>
      <c r="J175" s="39"/>
      <c r="K175" s="58"/>
      <c r="M175" s="40">
        <v>0.36</v>
      </c>
      <c r="N175" s="58">
        <v>0.2</v>
      </c>
      <c r="O175" s="99">
        <f>30*0.2*0.4*0.1</f>
        <v>0.24000000000000005</v>
      </c>
      <c r="P175" s="98">
        <v>1.44243796460177E-07</v>
      </c>
      <c r="Q175" s="93">
        <f t="shared" si="2"/>
        <v>3.461851115044248E-08</v>
      </c>
    </row>
    <row r="176" spans="4:17" ht="15.75" thickBot="1">
      <c r="D176" s="62"/>
      <c r="E176" s="58"/>
      <c r="F176" s="58"/>
      <c r="G176" s="58"/>
      <c r="H176" s="58"/>
      <c r="I176" s="58"/>
      <c r="J176" s="39"/>
      <c r="K176" s="58"/>
      <c r="M176" s="59"/>
      <c r="N176" s="40">
        <v>0.6</v>
      </c>
      <c r="O176" s="99">
        <f>30*0.2*0.8*0.1</f>
        <v>0.4800000000000001</v>
      </c>
      <c r="P176" s="98">
        <v>4.32731389380531E-07</v>
      </c>
      <c r="Q176" s="93">
        <f t="shared" si="2"/>
        <v>2.077110669026549E-07</v>
      </c>
    </row>
    <row r="177" spans="4:17" ht="15.75" thickBot="1">
      <c r="D177" s="62"/>
      <c r="E177" s="58"/>
      <c r="F177" s="58"/>
      <c r="G177" s="58"/>
      <c r="H177" s="58"/>
      <c r="I177" s="58"/>
      <c r="J177" s="39"/>
      <c r="K177" s="58"/>
      <c r="M177" s="59"/>
      <c r="N177" s="63">
        <v>0.2</v>
      </c>
      <c r="O177" s="99">
        <f>30*0.2*1*0.1</f>
        <v>0.6000000000000001</v>
      </c>
      <c r="P177" s="98">
        <v>1.44243796460177E-07</v>
      </c>
      <c r="Q177" s="93">
        <f t="shared" si="2"/>
        <v>8.654627787610621E-08</v>
      </c>
    </row>
    <row r="178" spans="4:17" ht="15.75" thickBot="1">
      <c r="D178" s="62"/>
      <c r="E178" s="58"/>
      <c r="F178" s="58"/>
      <c r="G178" s="58"/>
      <c r="H178" s="58"/>
      <c r="I178" s="58"/>
      <c r="J178" s="39"/>
      <c r="K178" s="63">
        <v>0.11</v>
      </c>
      <c r="L178" s="60">
        <v>0</v>
      </c>
      <c r="M178" s="60"/>
      <c r="N178" s="70"/>
      <c r="O178" s="92">
        <v>0</v>
      </c>
      <c r="P178" s="98">
        <v>0</v>
      </c>
      <c r="Q178" s="93">
        <f t="shared" si="2"/>
        <v>0</v>
      </c>
    </row>
    <row r="179" spans="4:17" ht="15.75" thickBot="1">
      <c r="D179" s="62"/>
      <c r="E179" s="58"/>
      <c r="F179" s="58"/>
      <c r="G179" s="58"/>
      <c r="H179" s="58"/>
      <c r="I179" s="58"/>
      <c r="J179" s="62"/>
      <c r="K179" s="59"/>
      <c r="L179" s="40">
        <v>1</v>
      </c>
      <c r="M179" s="59">
        <v>0.64</v>
      </c>
      <c r="N179" s="60"/>
      <c r="O179" s="99">
        <f>30*0.2*0.2*0.1</f>
        <v>0.12000000000000002</v>
      </c>
      <c r="P179" s="98">
        <v>1.5847008849557522E-07</v>
      </c>
      <c r="Q179" s="93">
        <f t="shared" si="2"/>
        <v>1.901641061946903E-08</v>
      </c>
    </row>
    <row r="180" spans="4:17" ht="15.75" thickBot="1">
      <c r="D180" s="62"/>
      <c r="E180" s="58"/>
      <c r="F180" s="58"/>
      <c r="G180" s="58"/>
      <c r="H180" s="58"/>
      <c r="I180" s="58"/>
      <c r="J180" s="62"/>
      <c r="K180" s="58"/>
      <c r="M180" s="40">
        <v>0.36</v>
      </c>
      <c r="N180" s="58">
        <v>0.2</v>
      </c>
      <c r="O180" s="99">
        <f>30*0.2*0.4*0.1</f>
        <v>0.24000000000000005</v>
      </c>
      <c r="P180" s="98">
        <v>1.7827884955752212E-08</v>
      </c>
      <c r="Q180" s="93">
        <f t="shared" si="2"/>
        <v>4.278692389380531E-09</v>
      </c>
    </row>
    <row r="181" spans="4:17" ht="15.75" thickBot="1">
      <c r="D181" s="62"/>
      <c r="E181" s="58"/>
      <c r="F181" s="58"/>
      <c r="G181" s="59"/>
      <c r="H181" s="58"/>
      <c r="I181" s="58"/>
      <c r="J181" s="62"/>
      <c r="K181" s="58"/>
      <c r="M181" s="59"/>
      <c r="N181" s="40">
        <v>0.6</v>
      </c>
      <c r="O181" s="99">
        <f>30*0.2*0.8*0.1</f>
        <v>0.4800000000000001</v>
      </c>
      <c r="P181" s="98">
        <v>5.348365486725664E-08</v>
      </c>
      <c r="Q181" s="93">
        <f t="shared" si="2"/>
        <v>2.5672154336283193E-08</v>
      </c>
    </row>
    <row r="182" spans="4:17" ht="15.75" thickBot="1">
      <c r="D182" s="62"/>
      <c r="E182" s="58"/>
      <c r="F182" s="58"/>
      <c r="G182" s="58"/>
      <c r="H182" s="58"/>
      <c r="I182" s="58"/>
      <c r="J182" s="62"/>
      <c r="K182" s="58"/>
      <c r="L182" s="59"/>
      <c r="M182" s="59"/>
      <c r="N182" s="63">
        <v>0.2</v>
      </c>
      <c r="O182" s="99">
        <f>30*0.2*1*0.1</f>
        <v>0.6000000000000001</v>
      </c>
      <c r="P182" s="98">
        <v>1.7827884955752212E-08</v>
      </c>
      <c r="Q182" s="93">
        <f t="shared" si="2"/>
        <v>1.0696730973451329E-08</v>
      </c>
    </row>
    <row r="183" spans="4:17" ht="15.75" thickBot="1">
      <c r="D183" s="62"/>
      <c r="E183" s="58"/>
      <c r="F183" s="58"/>
      <c r="G183" s="58"/>
      <c r="H183" s="58"/>
      <c r="I183" s="58"/>
      <c r="J183" s="63">
        <v>0.1</v>
      </c>
      <c r="K183" s="59">
        <v>0</v>
      </c>
      <c r="L183" s="59"/>
      <c r="M183" s="58"/>
      <c r="N183" s="64"/>
      <c r="O183" s="92">
        <v>0</v>
      </c>
      <c r="P183" s="98">
        <v>0</v>
      </c>
      <c r="Q183" s="93">
        <f t="shared" si="2"/>
        <v>0</v>
      </c>
    </row>
    <row r="184" spans="4:17" ht="15.75" thickBot="1">
      <c r="D184" s="62"/>
      <c r="E184" s="58"/>
      <c r="F184" s="58"/>
      <c r="G184" s="58"/>
      <c r="H184" s="58"/>
      <c r="I184" s="58"/>
      <c r="J184" s="58"/>
      <c r="K184" s="40">
        <v>1</v>
      </c>
      <c r="L184" s="41">
        <v>0</v>
      </c>
      <c r="M184" s="41"/>
      <c r="N184" s="69"/>
      <c r="O184" s="92">
        <v>0</v>
      </c>
      <c r="P184" s="98">
        <v>0</v>
      </c>
      <c r="Q184" s="93">
        <f t="shared" si="2"/>
        <v>0</v>
      </c>
    </row>
    <row r="185" spans="4:17" ht="15.75" thickBot="1">
      <c r="D185" s="62"/>
      <c r="E185" s="58"/>
      <c r="F185" s="58"/>
      <c r="G185" s="58"/>
      <c r="H185" s="58"/>
      <c r="I185" s="58"/>
      <c r="J185" s="58"/>
      <c r="K185" s="58"/>
      <c r="L185" s="63">
        <v>1</v>
      </c>
      <c r="M185" s="59">
        <v>0.64</v>
      </c>
      <c r="N185" s="60"/>
      <c r="O185" s="99">
        <f>30*0.2*0.2*0.1</f>
        <v>0.12000000000000002</v>
      </c>
      <c r="P185" s="98">
        <v>1.60070796460177E-07</v>
      </c>
      <c r="Q185" s="93">
        <f t="shared" si="2"/>
        <v>1.9208495575221244E-08</v>
      </c>
    </row>
    <row r="186" spans="4:17" ht="15.75" thickBot="1">
      <c r="D186" s="62"/>
      <c r="E186" s="58"/>
      <c r="F186" s="58"/>
      <c r="G186" s="58"/>
      <c r="H186" s="58"/>
      <c r="I186" s="58"/>
      <c r="J186" s="58"/>
      <c r="K186" s="58"/>
      <c r="M186" s="40">
        <v>0.36</v>
      </c>
      <c r="N186" s="58">
        <v>0.2</v>
      </c>
      <c r="O186" s="99">
        <f>30*0.2*0.4*0.1</f>
        <v>0.24000000000000005</v>
      </c>
      <c r="P186" s="98">
        <v>1.8007964601769912E-08</v>
      </c>
      <c r="Q186" s="93">
        <f t="shared" si="2"/>
        <v>4.32191150442478E-09</v>
      </c>
    </row>
    <row r="187" spans="4:17" ht="15.75" thickBot="1">
      <c r="D187" s="62"/>
      <c r="E187" s="58"/>
      <c r="F187" s="58"/>
      <c r="G187" s="58"/>
      <c r="H187" s="58"/>
      <c r="I187" s="58"/>
      <c r="J187" s="58"/>
      <c r="K187" s="58"/>
      <c r="M187" s="59"/>
      <c r="N187" s="40">
        <v>0.6</v>
      </c>
      <c r="O187" s="99">
        <f>30*0.2*0.8*0.1</f>
        <v>0.4800000000000001</v>
      </c>
      <c r="P187" s="98">
        <v>5.402389380530972E-08</v>
      </c>
      <c r="Q187" s="93">
        <f t="shared" si="2"/>
        <v>2.5931469026548672E-08</v>
      </c>
    </row>
    <row r="188" spans="4:17" ht="15.75" thickBot="1">
      <c r="D188" s="62"/>
      <c r="E188" s="58"/>
      <c r="F188" s="58"/>
      <c r="G188" s="58"/>
      <c r="H188" s="58"/>
      <c r="I188" s="58"/>
      <c r="J188" s="58"/>
      <c r="K188" s="58"/>
      <c r="M188" s="59"/>
      <c r="N188" s="63">
        <v>0.2</v>
      </c>
      <c r="O188" s="99">
        <f>30*0.2*1*0.1</f>
        <v>0.6000000000000001</v>
      </c>
      <c r="P188" s="98">
        <v>1.8007964601769912E-08</v>
      </c>
      <c r="Q188" s="93">
        <f t="shared" si="2"/>
        <v>1.0804778761061949E-08</v>
      </c>
    </row>
    <row r="189" spans="4:17" ht="15.75" thickBot="1">
      <c r="D189" s="63">
        <v>0.375</v>
      </c>
      <c r="E189" s="59">
        <v>0.5</v>
      </c>
      <c r="F189" s="59">
        <v>0.3</v>
      </c>
      <c r="G189" s="59">
        <v>0.924</v>
      </c>
      <c r="H189" s="59"/>
      <c r="I189" s="59"/>
      <c r="J189" s="59"/>
      <c r="K189" s="59"/>
      <c r="L189" s="59">
        <v>1</v>
      </c>
      <c r="M189" s="58"/>
      <c r="N189" s="64"/>
      <c r="O189" s="92">
        <v>0</v>
      </c>
      <c r="P189" s="98">
        <v>1.9548119469026553E-05</v>
      </c>
      <c r="Q189" s="93">
        <f t="shared" si="2"/>
        <v>0</v>
      </c>
    </row>
    <row r="190" spans="2:17" ht="15.75" thickBot="1">
      <c r="B190" s="58"/>
      <c r="C190" s="58" t="s">
        <v>38</v>
      </c>
      <c r="E190" s="38"/>
      <c r="F190" s="38"/>
      <c r="G190" s="40">
        <v>0.076</v>
      </c>
      <c r="H190" s="41"/>
      <c r="I190" s="41"/>
      <c r="J190" s="41"/>
      <c r="K190" s="41"/>
      <c r="L190" s="41">
        <v>0</v>
      </c>
      <c r="M190" s="41"/>
      <c r="N190" s="69"/>
      <c r="O190" s="92">
        <v>0</v>
      </c>
      <c r="P190" s="98">
        <v>0</v>
      </c>
      <c r="Q190" s="93">
        <f t="shared" si="2"/>
        <v>0</v>
      </c>
    </row>
    <row r="191" spans="2:17" ht="15.75" thickBot="1">
      <c r="B191" s="58" t="s">
        <v>39</v>
      </c>
      <c r="C191" s="61"/>
      <c r="E191" s="39"/>
      <c r="F191" s="59"/>
      <c r="G191" s="59"/>
      <c r="H191" s="59"/>
      <c r="I191" s="59"/>
      <c r="J191" s="59"/>
      <c r="K191" s="59"/>
      <c r="L191" s="40">
        <v>1</v>
      </c>
      <c r="M191" s="59">
        <v>0.64</v>
      </c>
      <c r="N191" s="60"/>
      <c r="O191" s="99">
        <f>30*0.1*0.2*0.1</f>
        <v>0.06000000000000001</v>
      </c>
      <c r="P191" s="98">
        <v>1.0290265486725666E-06</v>
      </c>
      <c r="Q191" s="93">
        <f t="shared" si="2"/>
        <v>6.174159292035401E-08</v>
      </c>
    </row>
    <row r="192" spans="5:17" ht="15.75" thickBot="1">
      <c r="E192" s="39"/>
      <c r="F192" s="58"/>
      <c r="G192" s="58"/>
      <c r="H192" s="58"/>
      <c r="I192" s="58"/>
      <c r="J192" s="58"/>
      <c r="K192" s="58"/>
      <c r="M192" s="40">
        <v>0.36</v>
      </c>
      <c r="N192" s="58">
        <v>0.2</v>
      </c>
      <c r="O192" s="99">
        <f>30*0.1*0.4*0.1</f>
        <v>0.12000000000000002</v>
      </c>
      <c r="P192" s="98">
        <v>1.1576548672566373E-07</v>
      </c>
      <c r="Q192" s="93">
        <f t="shared" si="2"/>
        <v>1.3891858407079651E-08</v>
      </c>
    </row>
    <row r="193" spans="5:17" ht="15.75" thickBot="1">
      <c r="E193" s="39"/>
      <c r="F193" s="58"/>
      <c r="G193" s="58"/>
      <c r="H193" s="58"/>
      <c r="I193" s="58"/>
      <c r="J193" s="58"/>
      <c r="K193" s="58"/>
      <c r="M193" s="59"/>
      <c r="N193" s="40">
        <v>0.6</v>
      </c>
      <c r="O193" s="99">
        <f>30*0.1*0.8*0.1</f>
        <v>0.24000000000000005</v>
      </c>
      <c r="P193" s="98">
        <v>3.4729646017699115E-07</v>
      </c>
      <c r="Q193" s="93">
        <f t="shared" si="2"/>
        <v>8.335115044247789E-08</v>
      </c>
    </row>
    <row r="194" spans="5:17" ht="15.75" thickBot="1">
      <c r="E194" s="39"/>
      <c r="F194" s="58"/>
      <c r="G194" s="58"/>
      <c r="H194" s="58"/>
      <c r="I194" s="58"/>
      <c r="J194" s="58"/>
      <c r="K194" s="58"/>
      <c r="M194" s="59"/>
      <c r="N194" s="63">
        <v>0.2</v>
      </c>
      <c r="O194" s="99">
        <f>30*0.1*1*0.1</f>
        <v>0.30000000000000004</v>
      </c>
      <c r="P194" s="98">
        <v>1.1576548672566373E-07</v>
      </c>
      <c r="Q194" s="93">
        <f t="shared" si="2"/>
        <v>3.4729646017699124E-08</v>
      </c>
    </row>
    <row r="195" spans="5:17" ht="15.75" thickBot="1">
      <c r="E195" s="39"/>
      <c r="F195" s="59">
        <v>0.7</v>
      </c>
      <c r="G195" s="59">
        <v>0.924</v>
      </c>
      <c r="H195" s="59"/>
      <c r="I195" s="59"/>
      <c r="J195" s="59"/>
      <c r="K195" s="59"/>
      <c r="L195" s="59">
        <v>1</v>
      </c>
      <c r="M195" s="58"/>
      <c r="N195" s="64"/>
      <c r="O195" s="92">
        <v>0</v>
      </c>
      <c r="P195" s="98">
        <v>4.561227876106195E-05</v>
      </c>
      <c r="Q195" s="93">
        <f t="shared" si="2"/>
        <v>0</v>
      </c>
    </row>
    <row r="196" spans="5:17" ht="15.75" thickBot="1">
      <c r="E196" s="62"/>
      <c r="F196" s="21"/>
      <c r="G196" s="40">
        <v>0.076</v>
      </c>
      <c r="H196" s="41"/>
      <c r="I196" s="41"/>
      <c r="J196" s="41"/>
      <c r="K196" s="41"/>
      <c r="L196" s="41">
        <v>0</v>
      </c>
      <c r="M196" s="41"/>
      <c r="N196" s="69"/>
      <c r="O196" s="92">
        <v>0</v>
      </c>
      <c r="P196" s="98">
        <v>0</v>
      </c>
      <c r="Q196" s="93">
        <f t="shared" si="2"/>
        <v>0</v>
      </c>
    </row>
    <row r="197" spans="5:17" ht="15.75" thickBot="1">
      <c r="E197" s="62"/>
      <c r="F197" s="59"/>
      <c r="G197" s="59"/>
      <c r="H197" s="59"/>
      <c r="I197" s="59"/>
      <c r="J197" s="59"/>
      <c r="K197" s="59"/>
      <c r="L197" s="40">
        <v>1</v>
      </c>
      <c r="M197" s="59">
        <v>0.64</v>
      </c>
      <c r="N197" s="60"/>
      <c r="O197" s="99">
        <f>30*0.1*0.2*0.1</f>
        <v>0.06000000000000001</v>
      </c>
      <c r="P197" s="98">
        <v>2.401061946902655E-06</v>
      </c>
      <c r="Q197" s="93">
        <f aca="true" t="shared" si="3" ref="Q197:Q225">O197*P197</f>
        <v>1.4406371681415932E-07</v>
      </c>
    </row>
    <row r="198" spans="5:17" ht="15.75" thickBot="1">
      <c r="E198" s="62"/>
      <c r="F198" s="58"/>
      <c r="G198" s="58"/>
      <c r="H198" s="58"/>
      <c r="I198" s="58"/>
      <c r="J198" s="58"/>
      <c r="K198" s="58"/>
      <c r="M198" s="40">
        <v>0.36</v>
      </c>
      <c r="N198" s="58">
        <v>0.2</v>
      </c>
      <c r="O198" s="99">
        <f>30*0.1*0.4*0.1</f>
        <v>0.12000000000000002</v>
      </c>
      <c r="P198" s="98">
        <v>2.701194690265487E-07</v>
      </c>
      <c r="Q198" s="93">
        <f t="shared" si="3"/>
        <v>3.241433628318585E-08</v>
      </c>
    </row>
    <row r="199" spans="5:17" ht="15.75" thickBot="1">
      <c r="E199" s="62"/>
      <c r="F199" s="58"/>
      <c r="G199" s="58"/>
      <c r="H199" s="58"/>
      <c r="I199" s="58"/>
      <c r="J199" s="58"/>
      <c r="K199" s="58"/>
      <c r="M199" s="59"/>
      <c r="N199" s="40">
        <v>0.6</v>
      </c>
      <c r="O199" s="99">
        <f>30*0.1*0.8*0.1</f>
        <v>0.24000000000000005</v>
      </c>
      <c r="P199" s="98">
        <v>8.103584070796461E-07</v>
      </c>
      <c r="Q199" s="93">
        <f t="shared" si="3"/>
        <v>1.944860176991151E-07</v>
      </c>
    </row>
    <row r="200" spans="5:17" ht="15.75" thickBot="1">
      <c r="E200" s="62"/>
      <c r="F200" s="58"/>
      <c r="G200" s="58"/>
      <c r="H200" s="58"/>
      <c r="I200" s="58"/>
      <c r="J200" s="58"/>
      <c r="K200" s="58"/>
      <c r="M200" s="59"/>
      <c r="N200" s="63">
        <v>0.2</v>
      </c>
      <c r="O200" s="99">
        <f>30*0.1*1*0.1</f>
        <v>0.30000000000000004</v>
      </c>
      <c r="P200" s="98">
        <v>2.701194690265487E-07</v>
      </c>
      <c r="Q200" s="93">
        <f t="shared" si="3"/>
        <v>8.103584070796462E-08</v>
      </c>
    </row>
    <row r="201" spans="5:17" ht="15.75" thickBot="1">
      <c r="E201" s="63">
        <v>0.5</v>
      </c>
      <c r="F201" s="60">
        <v>0.3</v>
      </c>
      <c r="G201" s="59">
        <v>0.924</v>
      </c>
      <c r="H201" s="59"/>
      <c r="I201" s="59"/>
      <c r="J201" s="59"/>
      <c r="K201" s="59"/>
      <c r="L201" s="59">
        <v>1</v>
      </c>
      <c r="M201" s="58"/>
      <c r="N201" s="64"/>
      <c r="O201" s="92">
        <v>0</v>
      </c>
      <c r="P201" s="98">
        <v>1.9548119469026553E-05</v>
      </c>
      <c r="Q201" s="93">
        <f t="shared" si="3"/>
        <v>0</v>
      </c>
    </row>
    <row r="202" spans="5:17" ht="15.75" thickBot="1">
      <c r="E202" s="58"/>
      <c r="F202" s="61"/>
      <c r="G202" s="40">
        <v>0.076</v>
      </c>
      <c r="H202" s="41"/>
      <c r="I202" s="41"/>
      <c r="J202" s="41"/>
      <c r="K202" s="41"/>
      <c r="L202" s="41">
        <v>0</v>
      </c>
      <c r="M202" s="41"/>
      <c r="N202" s="69"/>
      <c r="O202" s="92">
        <v>0</v>
      </c>
      <c r="P202" s="98">
        <v>0</v>
      </c>
      <c r="Q202" s="93">
        <f t="shared" si="3"/>
        <v>0</v>
      </c>
    </row>
    <row r="203" spans="5:17" ht="15.75" thickBot="1">
      <c r="E203" s="58"/>
      <c r="F203" s="62"/>
      <c r="G203" s="59"/>
      <c r="H203" s="59"/>
      <c r="I203" s="59"/>
      <c r="J203" s="59"/>
      <c r="K203" s="59"/>
      <c r="L203" s="63">
        <v>1</v>
      </c>
      <c r="M203" s="59">
        <v>0.64</v>
      </c>
      <c r="N203" s="60"/>
      <c r="O203" s="99">
        <f>30*0.1*0.2*0.1</f>
        <v>0.06000000000000001</v>
      </c>
      <c r="P203" s="98">
        <v>1.0290265486725666E-06</v>
      </c>
      <c r="Q203" s="93">
        <f t="shared" si="3"/>
        <v>6.174159292035401E-08</v>
      </c>
    </row>
    <row r="204" spans="5:17" ht="15.75" thickBot="1">
      <c r="E204" s="58"/>
      <c r="F204" s="62"/>
      <c r="G204" s="58"/>
      <c r="H204" s="58"/>
      <c r="I204" s="58"/>
      <c r="J204" s="58"/>
      <c r="K204" s="58"/>
      <c r="M204" s="40">
        <v>0.36</v>
      </c>
      <c r="N204" s="58">
        <v>0.2</v>
      </c>
      <c r="O204" s="99">
        <f>30*0.1*0.4*0.1</f>
        <v>0.12000000000000002</v>
      </c>
      <c r="P204" s="98">
        <v>1.1576548672566373E-07</v>
      </c>
      <c r="Q204" s="93">
        <f t="shared" si="3"/>
        <v>1.3891858407079651E-08</v>
      </c>
    </row>
    <row r="205" spans="5:17" ht="15.75" thickBot="1">
      <c r="E205" s="58"/>
      <c r="F205" s="62"/>
      <c r="G205" s="58"/>
      <c r="H205" s="58"/>
      <c r="I205" s="58"/>
      <c r="J205" s="58"/>
      <c r="K205" s="58"/>
      <c r="M205" s="59"/>
      <c r="N205" s="40">
        <v>0.6</v>
      </c>
      <c r="O205" s="99">
        <f>30*0.1*0.8*0.1</f>
        <v>0.24000000000000005</v>
      </c>
      <c r="P205" s="98">
        <v>3.4729646017699115E-07</v>
      </c>
      <c r="Q205" s="93">
        <f t="shared" si="3"/>
        <v>8.335115044247789E-08</v>
      </c>
    </row>
    <row r="206" spans="5:17" ht="15.75" thickBot="1">
      <c r="E206" s="58"/>
      <c r="F206" s="62"/>
      <c r="G206" s="58"/>
      <c r="H206" s="58"/>
      <c r="I206" s="58"/>
      <c r="J206" s="58"/>
      <c r="K206" s="58"/>
      <c r="M206" s="59"/>
      <c r="N206" s="63">
        <v>0.2</v>
      </c>
      <c r="O206" s="99">
        <f>30*0.1*1*0.1</f>
        <v>0.30000000000000004</v>
      </c>
      <c r="P206" s="98">
        <v>1.1576548672566373E-07</v>
      </c>
      <c r="Q206" s="93">
        <f t="shared" si="3"/>
        <v>3.4729646017699124E-08</v>
      </c>
    </row>
    <row r="207" spans="5:17" ht="15.75" thickBot="1">
      <c r="E207" s="58"/>
      <c r="F207" s="63">
        <v>0.7</v>
      </c>
      <c r="G207" s="59">
        <v>0.924</v>
      </c>
      <c r="H207" s="59"/>
      <c r="I207" s="59"/>
      <c r="J207" s="59"/>
      <c r="K207" s="59"/>
      <c r="L207" s="59"/>
      <c r="M207" s="58"/>
      <c r="N207" s="64"/>
      <c r="O207" s="92">
        <v>0</v>
      </c>
      <c r="P207" s="98">
        <v>4.561227876106195E-05</v>
      </c>
      <c r="Q207" s="93">
        <f t="shared" si="3"/>
        <v>0</v>
      </c>
    </row>
    <row r="208" spans="5:17" ht="15.75" thickBot="1">
      <c r="E208" s="58"/>
      <c r="F208" s="58"/>
      <c r="G208" s="40">
        <v>0.076</v>
      </c>
      <c r="H208" s="41">
        <v>0</v>
      </c>
      <c r="I208" s="41"/>
      <c r="J208" s="41"/>
      <c r="K208" s="41"/>
      <c r="L208" s="41"/>
      <c r="M208" s="41"/>
      <c r="N208" s="69"/>
      <c r="O208" s="92">
        <v>0</v>
      </c>
      <c r="P208" s="98">
        <v>0</v>
      </c>
      <c r="Q208" s="93">
        <f t="shared" si="3"/>
        <v>0</v>
      </c>
    </row>
    <row r="209" spans="5:17" ht="15.75" thickBot="1">
      <c r="E209" s="58"/>
      <c r="F209" s="58"/>
      <c r="G209" s="58"/>
      <c r="H209" s="63">
        <v>1</v>
      </c>
      <c r="I209" s="59">
        <v>0</v>
      </c>
      <c r="J209" s="59"/>
      <c r="K209" s="59"/>
      <c r="L209" s="59"/>
      <c r="M209" s="58"/>
      <c r="N209" s="64"/>
      <c r="O209" s="92">
        <v>0</v>
      </c>
      <c r="P209" s="98">
        <v>0</v>
      </c>
      <c r="Q209" s="93">
        <f t="shared" si="3"/>
        <v>0</v>
      </c>
    </row>
    <row r="210" spans="5:17" ht="15.75" thickBot="1">
      <c r="E210" s="58"/>
      <c r="F210" s="58"/>
      <c r="G210" s="58"/>
      <c r="H210" s="58"/>
      <c r="I210" s="40">
        <v>1</v>
      </c>
      <c r="J210" s="41">
        <v>0.9</v>
      </c>
      <c r="K210" s="41">
        <v>0.89</v>
      </c>
      <c r="L210" s="41">
        <v>0</v>
      </c>
      <c r="M210" s="41"/>
      <c r="N210" s="69"/>
      <c r="O210" s="92">
        <v>0</v>
      </c>
      <c r="P210" s="98">
        <v>0</v>
      </c>
      <c r="Q210" s="93">
        <f t="shared" si="3"/>
        <v>0</v>
      </c>
    </row>
    <row r="211" spans="5:17" ht="15.75" thickBot="1">
      <c r="E211" s="58"/>
      <c r="F211" s="58"/>
      <c r="G211" s="58"/>
      <c r="H211" s="58"/>
      <c r="I211" s="58"/>
      <c r="J211" s="62"/>
      <c r="K211" s="62"/>
      <c r="L211" s="63">
        <v>1</v>
      </c>
      <c r="M211" s="59">
        <v>0.64</v>
      </c>
      <c r="N211" s="60"/>
      <c r="O211" s="99">
        <f>30*0.1*0.2*0.1</f>
        <v>0.06000000000000001</v>
      </c>
      <c r="P211" s="98">
        <v>1.9232506194690267E-06</v>
      </c>
      <c r="Q211" s="93">
        <f t="shared" si="3"/>
        <v>1.1539503716814162E-07</v>
      </c>
    </row>
    <row r="212" spans="5:17" ht="15.75" thickBot="1">
      <c r="E212" s="58"/>
      <c r="F212" s="58"/>
      <c r="G212" s="58"/>
      <c r="H212" s="58"/>
      <c r="I212" s="58"/>
      <c r="J212" s="39"/>
      <c r="K212" s="58"/>
      <c r="M212" s="40">
        <v>0.36</v>
      </c>
      <c r="N212" s="58">
        <v>0.2</v>
      </c>
      <c r="O212" s="99">
        <f>30*0.1*0.4*0.1</f>
        <v>0.12000000000000002</v>
      </c>
      <c r="P212" s="98">
        <v>2.1636569469026551E-07</v>
      </c>
      <c r="Q212" s="93">
        <f t="shared" si="3"/>
        <v>2.5963883362831866E-08</v>
      </c>
    </row>
    <row r="213" spans="5:17" ht="15.75" thickBot="1">
      <c r="E213" s="58"/>
      <c r="F213" s="58"/>
      <c r="G213" s="58"/>
      <c r="H213" s="58"/>
      <c r="I213" s="58"/>
      <c r="J213" s="39"/>
      <c r="K213" s="58"/>
      <c r="M213" s="59"/>
      <c r="N213" s="40">
        <v>0.6</v>
      </c>
      <c r="O213" s="99">
        <f>30*0.1*0.8*0.1</f>
        <v>0.24000000000000005</v>
      </c>
      <c r="P213" s="98">
        <v>6.490970840707965E-07</v>
      </c>
      <c r="Q213" s="93">
        <f t="shared" si="3"/>
        <v>1.5578330017699118E-07</v>
      </c>
    </row>
    <row r="214" spans="5:17" ht="15.75" thickBot="1">
      <c r="E214" s="58"/>
      <c r="F214" s="58"/>
      <c r="G214" s="58"/>
      <c r="H214" s="58"/>
      <c r="I214" s="58"/>
      <c r="J214" s="39"/>
      <c r="K214" s="58"/>
      <c r="M214" s="59"/>
      <c r="N214" s="63">
        <v>0.2</v>
      </c>
      <c r="O214" s="99">
        <f>30*0.1*1*0.1</f>
        <v>0.30000000000000004</v>
      </c>
      <c r="P214" s="98">
        <v>2.1636569469026551E-07</v>
      </c>
      <c r="Q214" s="93">
        <f t="shared" si="3"/>
        <v>6.490970840707967E-08</v>
      </c>
    </row>
    <row r="215" spans="5:17" ht="15.75" thickBot="1">
      <c r="E215" s="58"/>
      <c r="F215" s="58"/>
      <c r="G215" s="58"/>
      <c r="H215" s="58"/>
      <c r="I215" s="58"/>
      <c r="J215" s="39"/>
      <c r="K215" s="63">
        <v>0.11</v>
      </c>
      <c r="L215" s="60">
        <v>0</v>
      </c>
      <c r="M215" s="60"/>
      <c r="N215" s="70"/>
      <c r="O215" s="92">
        <v>0</v>
      </c>
      <c r="P215" s="98">
        <v>0</v>
      </c>
      <c r="Q215" s="93">
        <f t="shared" si="3"/>
        <v>0</v>
      </c>
    </row>
    <row r="216" spans="5:17" ht="15.75" thickBot="1">
      <c r="E216" s="58"/>
      <c r="F216" s="58"/>
      <c r="G216" s="58"/>
      <c r="H216" s="58"/>
      <c r="I216" s="58"/>
      <c r="J216" s="62"/>
      <c r="K216" s="59"/>
      <c r="L216" s="40">
        <v>1</v>
      </c>
      <c r="M216" s="59">
        <v>0.64</v>
      </c>
      <c r="N216" s="60"/>
      <c r="O216" s="99">
        <f>30*0.1*0.2*0.1</f>
        <v>0.06000000000000001</v>
      </c>
      <c r="P216" s="98">
        <v>2.3770513274336286E-07</v>
      </c>
      <c r="Q216" s="93">
        <f t="shared" si="3"/>
        <v>1.4262307964601775E-08</v>
      </c>
    </row>
    <row r="217" spans="5:17" ht="15.75" thickBot="1">
      <c r="E217" s="58"/>
      <c r="F217" s="58"/>
      <c r="G217" s="58"/>
      <c r="H217" s="58"/>
      <c r="I217" s="58"/>
      <c r="J217" s="62"/>
      <c r="K217" s="58"/>
      <c r="M217" s="40">
        <v>0.36</v>
      </c>
      <c r="N217" s="58">
        <v>0.2</v>
      </c>
      <c r="O217" s="99">
        <f>30*0.1*0.4*0.1</f>
        <v>0.12000000000000002</v>
      </c>
      <c r="P217" s="98">
        <v>2.6741827433628323E-08</v>
      </c>
      <c r="Q217" s="93">
        <f t="shared" si="3"/>
        <v>3.2090192920353996E-09</v>
      </c>
    </row>
    <row r="218" spans="5:17" ht="15.75" thickBot="1">
      <c r="E218" s="58"/>
      <c r="F218" s="58"/>
      <c r="G218" s="59"/>
      <c r="H218" s="58"/>
      <c r="I218" s="58"/>
      <c r="J218" s="62"/>
      <c r="K218" s="58"/>
      <c r="M218" s="59"/>
      <c r="N218" s="40">
        <v>0.6</v>
      </c>
      <c r="O218" s="99">
        <f>30*0.1*0.8*0.1</f>
        <v>0.24000000000000005</v>
      </c>
      <c r="P218" s="98">
        <v>8.022548230088497E-08</v>
      </c>
      <c r="Q218" s="93">
        <f t="shared" si="3"/>
        <v>1.9254115752212395E-08</v>
      </c>
    </row>
    <row r="219" spans="5:17" ht="15.75" thickBot="1">
      <c r="E219" s="58"/>
      <c r="F219" s="58"/>
      <c r="G219" s="58"/>
      <c r="H219" s="58"/>
      <c r="I219" s="58"/>
      <c r="J219" s="62"/>
      <c r="K219" s="58"/>
      <c r="L219" s="59"/>
      <c r="M219" s="59"/>
      <c r="N219" s="63">
        <v>0.2</v>
      </c>
      <c r="O219" s="99">
        <f>30*0.1*1*0.1</f>
        <v>0.30000000000000004</v>
      </c>
      <c r="P219" s="98">
        <v>2.6741827433628323E-08</v>
      </c>
      <c r="Q219" s="93">
        <f t="shared" si="3"/>
        <v>8.022548230088498E-09</v>
      </c>
    </row>
    <row r="220" spans="5:17" ht="15.75" thickBot="1">
      <c r="E220" s="58"/>
      <c r="F220" s="58"/>
      <c r="G220" s="58"/>
      <c r="H220" s="58"/>
      <c r="I220" s="58"/>
      <c r="J220" s="63">
        <v>0.1</v>
      </c>
      <c r="K220" s="59">
        <v>0</v>
      </c>
      <c r="L220" s="59"/>
      <c r="M220" s="58"/>
      <c r="N220" s="64"/>
      <c r="O220" s="92">
        <v>0</v>
      </c>
      <c r="P220" s="98">
        <v>0</v>
      </c>
      <c r="Q220" s="93">
        <f t="shared" si="3"/>
        <v>0</v>
      </c>
    </row>
    <row r="221" spans="5:17" ht="15.75" thickBot="1">
      <c r="E221" s="58"/>
      <c r="F221" s="58"/>
      <c r="G221" s="58"/>
      <c r="H221" s="58"/>
      <c r="I221" s="58"/>
      <c r="J221" s="58"/>
      <c r="K221" s="40">
        <v>1</v>
      </c>
      <c r="L221" s="41">
        <v>0</v>
      </c>
      <c r="M221" s="41"/>
      <c r="N221" s="69"/>
      <c r="O221" s="92">
        <v>0</v>
      </c>
      <c r="P221" s="98">
        <v>0</v>
      </c>
      <c r="Q221" s="93">
        <f t="shared" si="3"/>
        <v>0</v>
      </c>
    </row>
    <row r="222" spans="5:17" ht="15.75" thickBot="1">
      <c r="E222" s="58"/>
      <c r="F222" s="58"/>
      <c r="G222" s="58"/>
      <c r="H222" s="58"/>
      <c r="I222" s="58"/>
      <c r="J222" s="58"/>
      <c r="K222" s="58"/>
      <c r="L222" s="63">
        <v>1</v>
      </c>
      <c r="M222" s="59">
        <v>0.64</v>
      </c>
      <c r="N222" s="60"/>
      <c r="O222" s="99">
        <f>30*0.1*0.2*0.1</f>
        <v>0.06000000000000001</v>
      </c>
      <c r="P222" s="98">
        <v>2.4010619469026553E-07</v>
      </c>
      <c r="Q222" s="93">
        <f t="shared" si="3"/>
        <v>1.4406371681415934E-08</v>
      </c>
    </row>
    <row r="223" spans="5:17" ht="15.75" thickBot="1">
      <c r="E223" s="58"/>
      <c r="F223" s="58"/>
      <c r="G223" s="58"/>
      <c r="H223" s="58"/>
      <c r="I223" s="58"/>
      <c r="J223" s="58"/>
      <c r="K223" s="58"/>
      <c r="M223" s="40">
        <v>0.36</v>
      </c>
      <c r="N223" s="58">
        <v>0.2</v>
      </c>
      <c r="O223" s="99">
        <f>30*0.1*0.4*0.1</f>
        <v>0.12000000000000002</v>
      </c>
      <c r="P223" s="98">
        <v>2.7011946902654874E-08</v>
      </c>
      <c r="Q223" s="93">
        <f t="shared" si="3"/>
        <v>3.2414336283185857E-09</v>
      </c>
    </row>
    <row r="224" spans="5:17" ht="15.75" thickBot="1">
      <c r="E224" s="58"/>
      <c r="F224" s="58"/>
      <c r="G224" s="58"/>
      <c r="H224" s="58"/>
      <c r="I224" s="58"/>
      <c r="J224" s="58"/>
      <c r="K224" s="58"/>
      <c r="M224" s="59"/>
      <c r="N224" s="40">
        <v>0.6</v>
      </c>
      <c r="O224" s="99">
        <f>30*0.1*0.8*0.1</f>
        <v>0.24000000000000005</v>
      </c>
      <c r="P224" s="98">
        <v>8.103584070796462E-08</v>
      </c>
      <c r="Q224" s="93">
        <f t="shared" si="3"/>
        <v>1.9448601769911513E-08</v>
      </c>
    </row>
    <row r="225" spans="5:17" ht="15.75" thickBot="1">
      <c r="E225" s="58"/>
      <c r="F225" s="58"/>
      <c r="G225" s="58"/>
      <c r="H225" s="58"/>
      <c r="I225" s="58"/>
      <c r="J225" s="58"/>
      <c r="K225" s="58"/>
      <c r="M225" s="59"/>
      <c r="N225" s="63">
        <v>0.2</v>
      </c>
      <c r="O225" s="99">
        <f>30*0.1*1*0.1</f>
        <v>0.30000000000000004</v>
      </c>
      <c r="P225" s="98">
        <v>2.7011946902654874E-08</v>
      </c>
      <c r="Q225" s="93">
        <f t="shared" si="3"/>
        <v>8.103584070796464E-09</v>
      </c>
    </row>
    <row r="226" spans="15:17" ht="15">
      <c r="O226" s="93"/>
      <c r="P226" s="93"/>
      <c r="Q226" s="72"/>
    </row>
    <row r="227" spans="15:17" ht="15">
      <c r="O227" s="101" t="s">
        <v>29</v>
      </c>
      <c r="P227" s="100"/>
      <c r="Q227" s="102">
        <f>SUM(Q4:Q226)</f>
        <v>0.0007935700407079652</v>
      </c>
    </row>
  </sheetData>
  <sheetProtection/>
  <mergeCells count="4">
    <mergeCell ref="B2:C2"/>
    <mergeCell ref="F2:G2"/>
    <mergeCell ref="I2:K2"/>
    <mergeCell ref="O227:P22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91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8.00390625" style="58" customWidth="1"/>
    <col min="2" max="2" width="9.00390625" style="58" bestFit="1" customWidth="1"/>
    <col min="3" max="3" width="10.00390625" style="58" bestFit="1" customWidth="1"/>
    <col min="4" max="4" width="8.00390625" style="58" customWidth="1"/>
    <col min="5" max="5" width="8.28125" style="58" bestFit="1" customWidth="1"/>
    <col min="6" max="6" width="9.140625" style="58" bestFit="1" customWidth="1"/>
    <col min="7" max="7" width="7.28125" style="58" bestFit="1" customWidth="1"/>
    <col min="8" max="8" width="8.57421875" style="58" bestFit="1" customWidth="1"/>
    <col min="9" max="9" width="9.421875" style="58" bestFit="1" customWidth="1"/>
    <col min="10" max="10" width="7.28125" style="58" bestFit="1" customWidth="1"/>
    <col min="11" max="11" width="9.421875" style="58" bestFit="1" customWidth="1"/>
    <col min="12" max="12" width="8.140625" style="58" bestFit="1" customWidth="1"/>
    <col min="13" max="13" width="7.00390625" style="64" bestFit="1" customWidth="1"/>
    <col min="14" max="14" width="8.00390625" style="64" customWidth="1"/>
    <col min="15" max="15" width="8.421875" style="64" customWidth="1"/>
    <col min="16" max="16" width="8.140625" style="58" bestFit="1" customWidth="1"/>
    <col min="17" max="16384" width="9.00390625" style="58" customWidth="1"/>
  </cols>
  <sheetData>
    <row r="2" spans="2:16" ht="45">
      <c r="B2" s="71" t="s">
        <v>96</v>
      </c>
      <c r="C2" s="65" t="s">
        <v>35</v>
      </c>
      <c r="D2" s="65" t="s">
        <v>80</v>
      </c>
      <c r="E2" s="86" t="s">
        <v>81</v>
      </c>
      <c r="F2" s="86"/>
      <c r="G2" s="65" t="s">
        <v>82</v>
      </c>
      <c r="H2" s="86" t="s">
        <v>83</v>
      </c>
      <c r="I2" s="86"/>
      <c r="J2" s="86"/>
      <c r="K2" s="65" t="s">
        <v>84</v>
      </c>
      <c r="L2" s="65" t="s">
        <v>42</v>
      </c>
      <c r="M2" s="65" t="s">
        <v>92</v>
      </c>
      <c r="N2" s="68"/>
      <c r="O2" s="68"/>
      <c r="P2" s="68"/>
    </row>
    <row r="3" spans="2:16" ht="60">
      <c r="B3" s="66" t="s">
        <v>85</v>
      </c>
      <c r="C3" s="14" t="s">
        <v>36</v>
      </c>
      <c r="D3" s="66" t="s">
        <v>0</v>
      </c>
      <c r="E3" s="66" t="s">
        <v>1</v>
      </c>
      <c r="F3" s="66" t="s">
        <v>2</v>
      </c>
      <c r="G3" s="66" t="s">
        <v>3</v>
      </c>
      <c r="H3" s="66" t="s">
        <v>4</v>
      </c>
      <c r="I3" s="66" t="s">
        <v>5</v>
      </c>
      <c r="J3" s="66" t="s">
        <v>6</v>
      </c>
      <c r="K3" s="66" t="s">
        <v>7</v>
      </c>
      <c r="L3" s="14" t="s">
        <v>43</v>
      </c>
      <c r="M3" s="14" t="s">
        <v>93</v>
      </c>
      <c r="N3" s="43" t="s">
        <v>41</v>
      </c>
      <c r="O3" s="91" t="s">
        <v>34</v>
      </c>
      <c r="P3" s="16" t="s">
        <v>40</v>
      </c>
    </row>
    <row r="4" spans="1:16" ht="15.75" thickBot="1">
      <c r="A4" s="59"/>
      <c r="B4" s="29">
        <f>11/3616</f>
        <v>0.0030420353982300885</v>
      </c>
      <c r="C4" s="57">
        <v>0.375</v>
      </c>
      <c r="D4" s="59">
        <v>0.5</v>
      </c>
      <c r="E4" s="59">
        <v>0.3</v>
      </c>
      <c r="F4" s="59">
        <v>0.924</v>
      </c>
      <c r="G4" s="59"/>
      <c r="H4" s="59"/>
      <c r="I4" s="59"/>
      <c r="J4" s="59"/>
      <c r="K4" s="59">
        <v>1</v>
      </c>
      <c r="N4" s="92">
        <v>0</v>
      </c>
      <c r="O4" s="104">
        <v>0.00010540652654867257</v>
      </c>
      <c r="P4" s="93">
        <f>N4*O4</f>
        <v>0</v>
      </c>
    </row>
    <row r="5" spans="3:16" ht="15.75" thickBot="1">
      <c r="C5" s="38"/>
      <c r="D5" s="38"/>
      <c r="E5" s="38"/>
      <c r="F5" s="40">
        <v>0.076</v>
      </c>
      <c r="G5" s="41"/>
      <c r="H5" s="41"/>
      <c r="I5" s="41"/>
      <c r="J5" s="41"/>
      <c r="K5" s="41">
        <v>0</v>
      </c>
      <c r="L5" s="41"/>
      <c r="M5" s="69"/>
      <c r="N5" s="92">
        <v>0</v>
      </c>
      <c r="O5" s="98">
        <v>0</v>
      </c>
      <c r="P5" s="93">
        <f aca="true" t="shared" si="0" ref="P5:P68">N5*O5</f>
        <v>0</v>
      </c>
    </row>
    <row r="6" spans="3:16" ht="15.75" thickBot="1">
      <c r="C6" s="39"/>
      <c r="D6" s="39"/>
      <c r="E6" s="59"/>
      <c r="F6" s="59"/>
      <c r="G6" s="59"/>
      <c r="H6" s="59"/>
      <c r="I6" s="59"/>
      <c r="J6" s="59"/>
      <c r="K6" s="40">
        <v>1</v>
      </c>
      <c r="L6" s="59">
        <v>0.64</v>
      </c>
      <c r="M6" s="60"/>
      <c r="N6" s="99">
        <f>30*1*0.2</f>
        <v>6</v>
      </c>
      <c r="O6" s="98">
        <v>5.548672566371681E-06</v>
      </c>
      <c r="P6" s="93">
        <f t="shared" si="0"/>
        <v>3.329203539823009E-05</v>
      </c>
    </row>
    <row r="7" spans="3:16" ht="15.75" thickBot="1">
      <c r="C7" s="39"/>
      <c r="D7" s="39"/>
      <c r="L7" s="40">
        <v>0.36</v>
      </c>
      <c r="M7" s="58">
        <v>0.2</v>
      </c>
      <c r="N7" s="99">
        <f>30*1*0.4</f>
        <v>12</v>
      </c>
      <c r="O7" s="98">
        <v>6.242256637168141E-07</v>
      </c>
      <c r="P7" s="93">
        <f t="shared" si="0"/>
        <v>7.490707964601769E-06</v>
      </c>
    </row>
    <row r="8" spans="3:16" ht="15.75" thickBot="1">
      <c r="C8" s="39"/>
      <c r="D8" s="39"/>
      <c r="L8" s="59"/>
      <c r="M8" s="40">
        <v>0.6</v>
      </c>
      <c r="N8" s="99">
        <f>30*1*0.8</f>
        <v>24</v>
      </c>
      <c r="O8" s="98">
        <v>1.872676991150442E-06</v>
      </c>
      <c r="P8" s="93">
        <f t="shared" si="0"/>
        <v>4.494424778761061E-05</v>
      </c>
    </row>
    <row r="9" spans="3:16" ht="15.75" thickBot="1">
      <c r="C9" s="39"/>
      <c r="D9" s="39"/>
      <c r="L9" s="59"/>
      <c r="M9" s="63">
        <v>0.2</v>
      </c>
      <c r="N9" s="99">
        <f>30*1*1</f>
        <v>30</v>
      </c>
      <c r="O9" s="98">
        <v>6.242256637168141E-07</v>
      </c>
      <c r="P9" s="93">
        <f t="shared" si="0"/>
        <v>1.8726769911504423E-05</v>
      </c>
    </row>
    <row r="10" spans="3:16" ht="15.75" thickBot="1">
      <c r="C10" s="39"/>
      <c r="D10" s="39"/>
      <c r="E10" s="59">
        <v>0.7</v>
      </c>
      <c r="F10" s="59">
        <v>0.924</v>
      </c>
      <c r="G10" s="59"/>
      <c r="H10" s="59"/>
      <c r="I10" s="59"/>
      <c r="J10" s="59"/>
      <c r="K10" s="59">
        <v>1</v>
      </c>
      <c r="N10" s="92">
        <v>0</v>
      </c>
      <c r="O10" s="98">
        <v>0.00024594856194690265</v>
      </c>
      <c r="P10" s="93">
        <f t="shared" si="0"/>
        <v>0</v>
      </c>
    </row>
    <row r="11" spans="3:16" ht="15.75" thickBot="1">
      <c r="C11" s="39"/>
      <c r="D11" s="62"/>
      <c r="E11" s="21"/>
      <c r="F11" s="40">
        <v>0.076</v>
      </c>
      <c r="G11" s="41"/>
      <c r="H11" s="41"/>
      <c r="I11" s="41"/>
      <c r="J11" s="41"/>
      <c r="K11" s="41">
        <v>0</v>
      </c>
      <c r="L11" s="41"/>
      <c r="M11" s="69"/>
      <c r="N11" s="92">
        <v>0</v>
      </c>
      <c r="O11" s="98">
        <v>0</v>
      </c>
      <c r="P11" s="93">
        <f t="shared" si="0"/>
        <v>0</v>
      </c>
    </row>
    <row r="12" spans="3:16" ht="15.75" thickBot="1">
      <c r="C12" s="39"/>
      <c r="D12" s="62"/>
      <c r="E12" s="59"/>
      <c r="F12" s="59"/>
      <c r="G12" s="59"/>
      <c r="H12" s="59"/>
      <c r="I12" s="59"/>
      <c r="J12" s="59"/>
      <c r="K12" s="40">
        <v>1</v>
      </c>
      <c r="L12" s="59">
        <v>0.64</v>
      </c>
      <c r="M12" s="60"/>
      <c r="N12" s="99">
        <f>30*1*0.2</f>
        <v>6</v>
      </c>
      <c r="O12" s="98">
        <v>1.2946902654867255E-05</v>
      </c>
      <c r="P12" s="93">
        <f t="shared" si="0"/>
        <v>7.768141592920353E-05</v>
      </c>
    </row>
    <row r="13" spans="3:16" ht="15.75" thickBot="1">
      <c r="C13" s="39"/>
      <c r="D13" s="62"/>
      <c r="L13" s="40">
        <v>0.36</v>
      </c>
      <c r="M13" s="58">
        <v>0.2</v>
      </c>
      <c r="N13" s="99">
        <f>30*1*0.4</f>
        <v>12</v>
      </c>
      <c r="O13" s="98">
        <v>1.4565265486725663E-06</v>
      </c>
      <c r="P13" s="93">
        <f t="shared" si="0"/>
        <v>1.7478318584070797E-05</v>
      </c>
    </row>
    <row r="14" spans="3:16" ht="15.75" thickBot="1">
      <c r="C14" s="39"/>
      <c r="D14" s="62"/>
      <c r="L14" s="59"/>
      <c r="M14" s="40">
        <v>0.6</v>
      </c>
      <c r="N14" s="99">
        <f>30*1*0.8</f>
        <v>24</v>
      </c>
      <c r="O14" s="98">
        <v>4.3695796460176985E-06</v>
      </c>
      <c r="P14" s="93">
        <f t="shared" si="0"/>
        <v>0.00010486991150442476</v>
      </c>
    </row>
    <row r="15" spans="3:16" ht="15.75" thickBot="1">
      <c r="C15" s="39"/>
      <c r="D15" s="62"/>
      <c r="L15" s="59"/>
      <c r="M15" s="63">
        <v>0.2</v>
      </c>
      <c r="N15" s="99">
        <f>30*1*1</f>
        <v>30</v>
      </c>
      <c r="O15" s="98">
        <v>1.4565265486725663E-06</v>
      </c>
      <c r="P15" s="93">
        <f t="shared" si="0"/>
        <v>4.3695796460176986E-05</v>
      </c>
    </row>
    <row r="16" spans="3:16" ht="15.75" thickBot="1">
      <c r="C16" s="39"/>
      <c r="D16" s="63">
        <v>0.5</v>
      </c>
      <c r="E16" s="60">
        <v>0.3</v>
      </c>
      <c r="F16" s="59">
        <v>0.924</v>
      </c>
      <c r="G16" s="59"/>
      <c r="H16" s="59"/>
      <c r="I16" s="59"/>
      <c r="J16" s="59"/>
      <c r="K16" s="59">
        <v>1</v>
      </c>
      <c r="N16" s="92">
        <v>0</v>
      </c>
      <c r="O16" s="98">
        <v>0.00010540652654867257</v>
      </c>
      <c r="P16" s="93">
        <f t="shared" si="0"/>
        <v>0</v>
      </c>
    </row>
    <row r="17" spans="3:16" ht="15.75" thickBot="1">
      <c r="C17" s="62"/>
      <c r="E17" s="61"/>
      <c r="F17" s="40">
        <v>0.076</v>
      </c>
      <c r="G17" s="41"/>
      <c r="H17" s="41"/>
      <c r="I17" s="41"/>
      <c r="J17" s="41"/>
      <c r="K17" s="41">
        <v>0</v>
      </c>
      <c r="L17" s="41"/>
      <c r="M17" s="69"/>
      <c r="N17" s="92">
        <v>0</v>
      </c>
      <c r="O17" s="98">
        <v>0</v>
      </c>
      <c r="P17" s="93">
        <f t="shared" si="0"/>
        <v>0</v>
      </c>
    </row>
    <row r="18" spans="3:16" ht="15.75" thickBot="1">
      <c r="C18" s="62"/>
      <c r="E18" s="62"/>
      <c r="F18" s="59"/>
      <c r="G18" s="59"/>
      <c r="H18" s="59"/>
      <c r="I18" s="59"/>
      <c r="J18" s="59"/>
      <c r="K18" s="63">
        <v>1</v>
      </c>
      <c r="L18" s="59">
        <v>0.64</v>
      </c>
      <c r="M18" s="60"/>
      <c r="N18" s="99">
        <f>30*1*0.2</f>
        <v>6</v>
      </c>
      <c r="O18" s="98">
        <v>5.548672566371681E-06</v>
      </c>
      <c r="P18" s="93">
        <f t="shared" si="0"/>
        <v>3.329203539823009E-05</v>
      </c>
    </row>
    <row r="19" spans="3:16" ht="15.75" thickBot="1">
      <c r="C19" s="62"/>
      <c r="E19" s="62"/>
      <c r="L19" s="40">
        <v>0.36</v>
      </c>
      <c r="M19" s="58">
        <v>0.2</v>
      </c>
      <c r="N19" s="99">
        <f>30*1*0.4</f>
        <v>12</v>
      </c>
      <c r="O19" s="98">
        <v>6.242256637168141E-07</v>
      </c>
      <c r="P19" s="93">
        <f t="shared" si="0"/>
        <v>7.490707964601769E-06</v>
      </c>
    </row>
    <row r="20" spans="3:16" ht="15.75" thickBot="1">
      <c r="C20" s="62"/>
      <c r="E20" s="62"/>
      <c r="L20" s="59"/>
      <c r="M20" s="40">
        <v>0.6</v>
      </c>
      <c r="N20" s="99">
        <f>30*1*0.8</f>
        <v>24</v>
      </c>
      <c r="O20" s="98">
        <v>1.872676991150442E-06</v>
      </c>
      <c r="P20" s="93">
        <f t="shared" si="0"/>
        <v>4.494424778761061E-05</v>
      </c>
    </row>
    <row r="21" spans="3:16" ht="15.75" thickBot="1">
      <c r="C21" s="62"/>
      <c r="E21" s="62"/>
      <c r="L21" s="59"/>
      <c r="M21" s="63">
        <v>0.2</v>
      </c>
      <c r="N21" s="99">
        <f>30*1*1</f>
        <v>30</v>
      </c>
      <c r="O21" s="98">
        <v>6.242256637168141E-07</v>
      </c>
      <c r="P21" s="93">
        <f t="shared" si="0"/>
        <v>1.8726769911504423E-05</v>
      </c>
    </row>
    <row r="22" spans="3:16" ht="15.75" thickBot="1">
      <c r="C22" s="62"/>
      <c r="E22" s="63">
        <v>0.7</v>
      </c>
      <c r="F22" s="59">
        <v>0.924</v>
      </c>
      <c r="G22" s="59"/>
      <c r="H22" s="59"/>
      <c r="I22" s="59"/>
      <c r="J22" s="59"/>
      <c r="K22" s="59"/>
      <c r="N22" s="92">
        <v>0</v>
      </c>
      <c r="O22" s="98">
        <v>0.00024594856194690265</v>
      </c>
      <c r="P22" s="93">
        <f t="shared" si="0"/>
        <v>0</v>
      </c>
    </row>
    <row r="23" spans="3:16" ht="15.75" thickBot="1">
      <c r="C23" s="62"/>
      <c r="F23" s="40">
        <v>0.076</v>
      </c>
      <c r="G23" s="41">
        <v>0</v>
      </c>
      <c r="H23" s="41"/>
      <c r="I23" s="41"/>
      <c r="J23" s="41"/>
      <c r="K23" s="41"/>
      <c r="L23" s="41"/>
      <c r="M23" s="69"/>
      <c r="N23" s="92">
        <v>0</v>
      </c>
      <c r="O23" s="98">
        <v>0</v>
      </c>
      <c r="P23" s="93">
        <f t="shared" si="0"/>
        <v>0</v>
      </c>
    </row>
    <row r="24" spans="3:16" ht="15.75" thickBot="1">
      <c r="C24" s="62"/>
      <c r="G24" s="63">
        <v>1</v>
      </c>
      <c r="H24" s="59">
        <v>0</v>
      </c>
      <c r="I24" s="59"/>
      <c r="J24" s="59"/>
      <c r="K24" s="59"/>
      <c r="N24" s="92">
        <v>0</v>
      </c>
      <c r="O24" s="98">
        <v>0</v>
      </c>
      <c r="P24" s="93">
        <f t="shared" si="0"/>
        <v>0</v>
      </c>
    </row>
    <row r="25" spans="3:16" ht="15.75" thickBot="1">
      <c r="C25" s="62"/>
      <c r="H25" s="40">
        <v>1</v>
      </c>
      <c r="I25" s="41">
        <v>0.9</v>
      </c>
      <c r="J25" s="41">
        <v>0.89</v>
      </c>
      <c r="K25" s="41">
        <v>0</v>
      </c>
      <c r="L25" s="41"/>
      <c r="M25" s="69"/>
      <c r="N25" s="92">
        <v>0</v>
      </c>
      <c r="O25" s="98">
        <v>0</v>
      </c>
      <c r="P25" s="93">
        <f t="shared" si="0"/>
        <v>0</v>
      </c>
    </row>
    <row r="26" spans="3:16" ht="15.75" thickBot="1">
      <c r="C26" s="62"/>
      <c r="I26" s="62"/>
      <c r="J26" s="62"/>
      <c r="K26" s="63">
        <v>1</v>
      </c>
      <c r="L26" s="59">
        <v>0.64</v>
      </c>
      <c r="M26" s="60"/>
      <c r="N26" s="99">
        <f>30*1*0.2</f>
        <v>6</v>
      </c>
      <c r="O26" s="98">
        <v>1.0370469026548674E-05</v>
      </c>
      <c r="P26" s="93">
        <f t="shared" si="0"/>
        <v>6.222281415929204E-05</v>
      </c>
    </row>
    <row r="27" spans="3:16" ht="15.75" thickBot="1">
      <c r="C27" s="62"/>
      <c r="I27" s="39"/>
      <c r="L27" s="40">
        <v>0.36</v>
      </c>
      <c r="M27" s="58">
        <v>0.2</v>
      </c>
      <c r="N27" s="99">
        <f>30*1*0.4</f>
        <v>12</v>
      </c>
      <c r="O27" s="98">
        <v>1.1666777654867258E-06</v>
      </c>
      <c r="P27" s="93">
        <f t="shared" si="0"/>
        <v>1.400013318584071E-05</v>
      </c>
    </row>
    <row r="28" spans="3:16" ht="15.75" thickBot="1">
      <c r="C28" s="62"/>
      <c r="I28" s="39"/>
      <c r="L28" s="59"/>
      <c r="M28" s="40">
        <v>0.6</v>
      </c>
      <c r="N28" s="99">
        <f>30*1*0.8</f>
        <v>24</v>
      </c>
      <c r="O28" s="98">
        <v>3.500033296460177E-06</v>
      </c>
      <c r="P28" s="93">
        <f t="shared" si="0"/>
        <v>8.400079911504425E-05</v>
      </c>
    </row>
    <row r="29" spans="3:16" ht="15.75" thickBot="1">
      <c r="C29" s="62"/>
      <c r="I29" s="39"/>
      <c r="L29" s="59"/>
      <c r="M29" s="63">
        <v>0.2</v>
      </c>
      <c r="N29" s="99">
        <f>30*1*1</f>
        <v>30</v>
      </c>
      <c r="O29" s="98">
        <v>1.1666777654867258E-06</v>
      </c>
      <c r="P29" s="93">
        <f t="shared" si="0"/>
        <v>3.5000332964601776E-05</v>
      </c>
    </row>
    <row r="30" spans="3:16" ht="15.75" thickBot="1">
      <c r="C30" s="62"/>
      <c r="I30" s="39"/>
      <c r="J30" s="63">
        <v>0.11</v>
      </c>
      <c r="K30" s="60">
        <v>0</v>
      </c>
      <c r="L30" s="60"/>
      <c r="M30" s="70"/>
      <c r="N30" s="92">
        <v>0</v>
      </c>
      <c r="O30" s="98">
        <v>0</v>
      </c>
      <c r="P30" s="93">
        <f t="shared" si="0"/>
        <v>0</v>
      </c>
    </row>
    <row r="31" spans="3:16" ht="15.75" thickBot="1">
      <c r="C31" s="62"/>
      <c r="I31" s="62"/>
      <c r="J31" s="59"/>
      <c r="K31" s="40">
        <v>1</v>
      </c>
      <c r="L31" s="59">
        <v>0.64</v>
      </c>
      <c r="M31" s="60"/>
      <c r="N31" s="99">
        <f>30*1*0.2</f>
        <v>6</v>
      </c>
      <c r="O31" s="98">
        <v>1.2817433628318585E-06</v>
      </c>
      <c r="P31" s="93">
        <f t="shared" si="0"/>
        <v>7.69046017699115E-06</v>
      </c>
    </row>
    <row r="32" spans="3:16" ht="15.75" thickBot="1">
      <c r="C32" s="62"/>
      <c r="I32" s="62"/>
      <c r="L32" s="40">
        <v>0.36</v>
      </c>
      <c r="M32" s="58">
        <v>0.2</v>
      </c>
      <c r="N32" s="99">
        <f>30*1*0.4</f>
        <v>12</v>
      </c>
      <c r="O32" s="98">
        <v>1.441961283185841E-07</v>
      </c>
      <c r="P32" s="93">
        <f t="shared" si="0"/>
        <v>1.730353539823009E-06</v>
      </c>
    </row>
    <row r="33" spans="3:16" ht="15.75" thickBot="1">
      <c r="C33" s="62"/>
      <c r="F33" s="59"/>
      <c r="I33" s="62"/>
      <c r="L33" s="59"/>
      <c r="M33" s="40">
        <v>0.6</v>
      </c>
      <c r="N33" s="99">
        <f>30*1*0.8</f>
        <v>24</v>
      </c>
      <c r="O33" s="98">
        <v>4.3258838495575217E-07</v>
      </c>
      <c r="P33" s="93">
        <f t="shared" si="0"/>
        <v>1.0382121238938051E-05</v>
      </c>
    </row>
    <row r="34" spans="3:16" ht="15.75" thickBot="1">
      <c r="C34" s="62"/>
      <c r="I34" s="62"/>
      <c r="K34" s="59"/>
      <c r="L34" s="59"/>
      <c r="M34" s="63">
        <v>0.2</v>
      </c>
      <c r="N34" s="99">
        <f>30*1*1</f>
        <v>30</v>
      </c>
      <c r="O34" s="98">
        <v>1.441961283185841E-07</v>
      </c>
      <c r="P34" s="93">
        <f t="shared" si="0"/>
        <v>4.325883849557523E-06</v>
      </c>
    </row>
    <row r="35" spans="3:16" ht="15.75" thickBot="1">
      <c r="C35" s="62"/>
      <c r="I35" s="63">
        <v>0.1</v>
      </c>
      <c r="J35" s="59">
        <v>0</v>
      </c>
      <c r="K35" s="59"/>
      <c r="N35" s="92">
        <v>0</v>
      </c>
      <c r="O35" s="98">
        <v>0</v>
      </c>
      <c r="P35" s="93">
        <f t="shared" si="0"/>
        <v>0</v>
      </c>
    </row>
    <row r="36" spans="3:16" ht="15.75" thickBot="1">
      <c r="C36" s="62"/>
      <c r="J36" s="40">
        <v>1</v>
      </c>
      <c r="K36" s="41">
        <v>0</v>
      </c>
      <c r="L36" s="41"/>
      <c r="M36" s="69"/>
      <c r="N36" s="92">
        <v>0</v>
      </c>
      <c r="O36" s="98">
        <v>0</v>
      </c>
      <c r="P36" s="93">
        <f t="shared" si="0"/>
        <v>0</v>
      </c>
    </row>
    <row r="37" spans="3:16" ht="15.75" thickBot="1">
      <c r="C37" s="62"/>
      <c r="K37" s="63">
        <v>1</v>
      </c>
      <c r="L37" s="59">
        <v>0.64</v>
      </c>
      <c r="M37" s="60"/>
      <c r="N37" s="99">
        <f>30*1*0.2</f>
        <v>6</v>
      </c>
      <c r="O37" s="98">
        <v>1.2946902654867255E-06</v>
      </c>
      <c r="P37" s="93">
        <f t="shared" si="0"/>
        <v>7.768141592920352E-06</v>
      </c>
    </row>
    <row r="38" spans="3:16" ht="15.75" thickBot="1">
      <c r="C38" s="62"/>
      <c r="L38" s="40">
        <v>0.36</v>
      </c>
      <c r="M38" s="58">
        <v>0.2</v>
      </c>
      <c r="N38" s="99">
        <f>30*1*0.4</f>
        <v>12</v>
      </c>
      <c r="O38" s="98">
        <v>1.4565265486725663E-07</v>
      </c>
      <c r="P38" s="93">
        <f t="shared" si="0"/>
        <v>1.7478318584070796E-06</v>
      </c>
    </row>
    <row r="39" spans="3:16" ht="15.75" thickBot="1">
      <c r="C39" s="62"/>
      <c r="L39" s="59"/>
      <c r="M39" s="40">
        <v>0.6</v>
      </c>
      <c r="N39" s="99">
        <f>30*1*0.8</f>
        <v>24</v>
      </c>
      <c r="O39" s="98">
        <v>4.369579646017698E-07</v>
      </c>
      <c r="P39" s="93">
        <f t="shared" si="0"/>
        <v>1.0486991150442476E-05</v>
      </c>
    </row>
    <row r="40" spans="3:16" ht="15.75" thickBot="1">
      <c r="C40" s="62"/>
      <c r="L40" s="59"/>
      <c r="M40" s="63">
        <v>0.2</v>
      </c>
      <c r="N40" s="99">
        <f>30*1*1</f>
        <v>30</v>
      </c>
      <c r="O40" s="98">
        <v>1.4565265486725663E-07</v>
      </c>
      <c r="P40" s="93">
        <f t="shared" si="0"/>
        <v>4.369579646017699E-06</v>
      </c>
    </row>
    <row r="41" spans="3:16" ht="15.75" thickBot="1">
      <c r="C41" s="63">
        <v>0.125</v>
      </c>
      <c r="D41" s="59">
        <v>0.5</v>
      </c>
      <c r="E41" s="59">
        <v>0.3</v>
      </c>
      <c r="F41" s="59">
        <v>0.924</v>
      </c>
      <c r="G41" s="59"/>
      <c r="H41" s="59"/>
      <c r="I41" s="59"/>
      <c r="J41" s="59"/>
      <c r="K41" s="59">
        <v>1</v>
      </c>
      <c r="N41" s="92">
        <v>0</v>
      </c>
      <c r="O41" s="98">
        <v>3.513550870901549E-05</v>
      </c>
      <c r="P41" s="93">
        <f t="shared" si="0"/>
        <v>0</v>
      </c>
    </row>
    <row r="42" spans="3:16" ht="15.75" thickBot="1">
      <c r="C42" s="38"/>
      <c r="D42" s="38"/>
      <c r="E42" s="38"/>
      <c r="F42" s="40">
        <v>0.076</v>
      </c>
      <c r="G42" s="41"/>
      <c r="H42" s="41"/>
      <c r="I42" s="41"/>
      <c r="J42" s="41"/>
      <c r="K42" s="41">
        <v>0</v>
      </c>
      <c r="L42" s="41"/>
      <c r="M42" s="69"/>
      <c r="N42" s="92">
        <v>0</v>
      </c>
      <c r="O42" s="98">
        <v>0</v>
      </c>
      <c r="P42" s="93">
        <f t="shared" si="0"/>
        <v>0</v>
      </c>
    </row>
    <row r="43" spans="3:16" ht="15.75" thickBot="1">
      <c r="C43" s="39"/>
      <c r="D43" s="39"/>
      <c r="E43" s="59"/>
      <c r="F43" s="59"/>
      <c r="G43" s="59"/>
      <c r="H43" s="59"/>
      <c r="I43" s="59"/>
      <c r="J43" s="59"/>
      <c r="K43" s="40">
        <v>1</v>
      </c>
      <c r="L43" s="59">
        <v>0.64</v>
      </c>
      <c r="M43" s="60"/>
      <c r="N43" s="99">
        <f>30*0.2*0.2</f>
        <v>1.2000000000000002</v>
      </c>
      <c r="O43" s="98">
        <v>1.8495575147256638E-06</v>
      </c>
      <c r="P43" s="93">
        <f t="shared" si="0"/>
        <v>2.219469017670797E-06</v>
      </c>
    </row>
    <row r="44" spans="3:16" ht="15.75" thickBot="1">
      <c r="C44" s="39"/>
      <c r="D44" s="39"/>
      <c r="L44" s="40">
        <v>0.36</v>
      </c>
      <c r="M44" s="58">
        <v>0.2</v>
      </c>
      <c r="N44" s="99">
        <f>30*0.2*0.4</f>
        <v>2.4000000000000004</v>
      </c>
      <c r="O44" s="98">
        <v>2.080752204066372E-07</v>
      </c>
      <c r="P44" s="93">
        <f t="shared" si="0"/>
        <v>4.993805289759294E-07</v>
      </c>
    </row>
    <row r="45" spans="3:16" ht="15.75" thickBot="1">
      <c r="C45" s="39"/>
      <c r="D45" s="39"/>
      <c r="L45" s="59"/>
      <c r="M45" s="40">
        <v>0.6</v>
      </c>
      <c r="N45" s="99">
        <f>30*0.2*0.8</f>
        <v>4.800000000000001</v>
      </c>
      <c r="O45" s="98">
        <v>6.242256612199115E-07</v>
      </c>
      <c r="P45" s="93">
        <f t="shared" si="0"/>
        <v>2.9962831738555755E-06</v>
      </c>
    </row>
    <row r="46" spans="3:16" ht="15.75" thickBot="1">
      <c r="C46" s="39"/>
      <c r="D46" s="39"/>
      <c r="L46" s="59"/>
      <c r="M46" s="63">
        <v>0.2</v>
      </c>
      <c r="N46" s="99">
        <f>30*0.2*1</f>
        <v>6</v>
      </c>
      <c r="O46" s="98">
        <v>2.080752204066372E-07</v>
      </c>
      <c r="P46" s="93">
        <f t="shared" si="0"/>
        <v>1.2484513224398231E-06</v>
      </c>
    </row>
    <row r="47" spans="3:16" ht="15.75" thickBot="1">
      <c r="C47" s="39"/>
      <c r="D47" s="39"/>
      <c r="E47" s="59">
        <v>0.7</v>
      </c>
      <c r="F47" s="59">
        <v>0.924</v>
      </c>
      <c r="G47" s="59"/>
      <c r="H47" s="59"/>
      <c r="I47" s="59"/>
      <c r="J47" s="59"/>
      <c r="K47" s="59">
        <v>1</v>
      </c>
      <c r="N47" s="92">
        <v>0</v>
      </c>
      <c r="O47" s="98">
        <v>8.198285365436947E-05</v>
      </c>
      <c r="P47" s="93">
        <f t="shared" si="0"/>
        <v>0</v>
      </c>
    </row>
    <row r="48" spans="3:16" ht="15.75" thickBot="1">
      <c r="C48" s="39"/>
      <c r="D48" s="62"/>
      <c r="E48" s="21"/>
      <c r="F48" s="40">
        <v>0.076</v>
      </c>
      <c r="G48" s="41"/>
      <c r="H48" s="41"/>
      <c r="I48" s="41"/>
      <c r="J48" s="41"/>
      <c r="K48" s="41">
        <v>0</v>
      </c>
      <c r="L48" s="41"/>
      <c r="M48" s="69"/>
      <c r="N48" s="92">
        <v>0</v>
      </c>
      <c r="O48" s="98">
        <v>0</v>
      </c>
      <c r="P48" s="93">
        <f t="shared" si="0"/>
        <v>0</v>
      </c>
    </row>
    <row r="49" spans="3:16" ht="15.75" thickBot="1">
      <c r="C49" s="39"/>
      <c r="D49" s="62"/>
      <c r="E49" s="59"/>
      <c r="F49" s="59"/>
      <c r="G49" s="59"/>
      <c r="H49" s="59"/>
      <c r="I49" s="59"/>
      <c r="J49" s="59"/>
      <c r="K49" s="40">
        <v>1</v>
      </c>
      <c r="L49" s="59">
        <v>0.64</v>
      </c>
      <c r="M49" s="60"/>
      <c r="N49" s="99">
        <f>30*0.2*0.2</f>
        <v>1.2000000000000002</v>
      </c>
      <c r="O49" s="98">
        <v>4.315634201026548E-06</v>
      </c>
      <c r="P49" s="93">
        <f t="shared" si="0"/>
        <v>5.178761041231859E-06</v>
      </c>
    </row>
    <row r="50" spans="3:16" ht="15.75" thickBot="1">
      <c r="C50" s="39"/>
      <c r="D50" s="62"/>
      <c r="L50" s="40">
        <v>0.36</v>
      </c>
      <c r="M50" s="58">
        <v>0.2</v>
      </c>
      <c r="N50" s="99">
        <f>30*0.2*0.4</f>
        <v>2.4000000000000004</v>
      </c>
      <c r="O50" s="98">
        <v>4.855088476154866E-07</v>
      </c>
      <c r="P50" s="93">
        <f t="shared" si="0"/>
        <v>1.165221234277168E-06</v>
      </c>
    </row>
    <row r="51" spans="3:16" ht="15.75" thickBot="1">
      <c r="C51" s="39"/>
      <c r="D51" s="62"/>
      <c r="L51" s="59"/>
      <c r="M51" s="40">
        <v>0.6</v>
      </c>
      <c r="N51" s="99">
        <f>30*0.2*0.8</f>
        <v>4.800000000000001</v>
      </c>
      <c r="O51" s="98">
        <v>1.4565265428464598E-06</v>
      </c>
      <c r="P51" s="93">
        <f t="shared" si="0"/>
        <v>6.991327405663008E-06</v>
      </c>
    </row>
    <row r="52" spans="3:16" ht="15.75" thickBot="1">
      <c r="C52" s="39"/>
      <c r="D52" s="62"/>
      <c r="L52" s="59"/>
      <c r="M52" s="63">
        <v>0.2</v>
      </c>
      <c r="N52" s="99">
        <f>30*0.2*1</f>
        <v>6</v>
      </c>
      <c r="O52" s="98">
        <v>4.855088476154866E-07</v>
      </c>
      <c r="P52" s="93">
        <f t="shared" si="0"/>
        <v>2.9130530856929196E-06</v>
      </c>
    </row>
    <row r="53" spans="3:16" ht="15.75" thickBot="1">
      <c r="C53" s="39"/>
      <c r="D53" s="63">
        <v>0.5</v>
      </c>
      <c r="E53" s="60">
        <v>0.3</v>
      </c>
      <c r="F53" s="59">
        <v>0.924</v>
      </c>
      <c r="G53" s="59"/>
      <c r="H53" s="59"/>
      <c r="I53" s="59"/>
      <c r="J53" s="59"/>
      <c r="K53" s="59">
        <v>1</v>
      </c>
      <c r="N53" s="92">
        <v>0</v>
      </c>
      <c r="O53" s="98">
        <v>3.513550870901549E-05</v>
      </c>
      <c r="P53" s="93">
        <f t="shared" si="0"/>
        <v>0</v>
      </c>
    </row>
    <row r="54" spans="3:16" ht="15.75" thickBot="1">
      <c r="C54" s="62"/>
      <c r="E54" s="61"/>
      <c r="F54" s="40">
        <v>0.076</v>
      </c>
      <c r="G54" s="41"/>
      <c r="H54" s="41"/>
      <c r="I54" s="41"/>
      <c r="J54" s="41"/>
      <c r="K54" s="41">
        <v>0</v>
      </c>
      <c r="L54" s="41"/>
      <c r="M54" s="69"/>
      <c r="N54" s="92">
        <v>0</v>
      </c>
      <c r="O54" s="98">
        <v>0</v>
      </c>
      <c r="P54" s="93">
        <f t="shared" si="0"/>
        <v>0</v>
      </c>
    </row>
    <row r="55" spans="3:16" ht="15.75" thickBot="1">
      <c r="C55" s="62"/>
      <c r="E55" s="62"/>
      <c r="F55" s="59"/>
      <c r="G55" s="59"/>
      <c r="H55" s="59"/>
      <c r="I55" s="59"/>
      <c r="J55" s="59"/>
      <c r="K55" s="63">
        <v>1</v>
      </c>
      <c r="L55" s="59">
        <v>0.64</v>
      </c>
      <c r="M55" s="60"/>
      <c r="N55" s="99">
        <f>30*0.2*0.2</f>
        <v>1.2000000000000002</v>
      </c>
      <c r="O55" s="98">
        <v>1.8495575147256638E-06</v>
      </c>
      <c r="P55" s="93">
        <f t="shared" si="0"/>
        <v>2.219469017670797E-06</v>
      </c>
    </row>
    <row r="56" spans="3:16" ht="15.75" thickBot="1">
      <c r="C56" s="62"/>
      <c r="E56" s="62"/>
      <c r="L56" s="40">
        <v>0.36</v>
      </c>
      <c r="M56" s="58">
        <v>0.2</v>
      </c>
      <c r="N56" s="99">
        <f>30*0.2*0.4</f>
        <v>2.4000000000000004</v>
      </c>
      <c r="O56" s="98">
        <v>2.080752204066372E-07</v>
      </c>
      <c r="P56" s="93">
        <f t="shared" si="0"/>
        <v>4.993805289759294E-07</v>
      </c>
    </row>
    <row r="57" spans="3:16" ht="15.75" thickBot="1">
      <c r="C57" s="62"/>
      <c r="E57" s="62"/>
      <c r="L57" s="59"/>
      <c r="M57" s="40">
        <v>0.6</v>
      </c>
      <c r="N57" s="99">
        <f>30*0.2*0.8</f>
        <v>4.800000000000001</v>
      </c>
      <c r="O57" s="98">
        <v>6.242256612199115E-07</v>
      </c>
      <c r="P57" s="93">
        <f t="shared" si="0"/>
        <v>2.9962831738555755E-06</v>
      </c>
    </row>
    <row r="58" spans="3:16" ht="15.75" thickBot="1">
      <c r="C58" s="62"/>
      <c r="E58" s="62"/>
      <c r="L58" s="59"/>
      <c r="M58" s="63">
        <v>0.2</v>
      </c>
      <c r="N58" s="99">
        <f>30*0.2*1</f>
        <v>6</v>
      </c>
      <c r="O58" s="98">
        <v>2.080752204066372E-07</v>
      </c>
      <c r="P58" s="93">
        <f t="shared" si="0"/>
        <v>1.2484513224398231E-06</v>
      </c>
    </row>
    <row r="59" spans="3:16" ht="15.75" thickBot="1">
      <c r="C59" s="62"/>
      <c r="E59" s="63">
        <v>0.7</v>
      </c>
      <c r="F59" s="59">
        <v>0.924</v>
      </c>
      <c r="G59" s="59"/>
      <c r="H59" s="59"/>
      <c r="I59" s="59"/>
      <c r="J59" s="59"/>
      <c r="K59" s="59"/>
      <c r="N59" s="92">
        <v>0</v>
      </c>
      <c r="O59" s="98">
        <v>8.198285365436947E-05</v>
      </c>
      <c r="P59" s="93">
        <f t="shared" si="0"/>
        <v>0</v>
      </c>
    </row>
    <row r="60" spans="3:16" ht="15.75" thickBot="1">
      <c r="C60" s="62"/>
      <c r="F60" s="40">
        <v>0.076</v>
      </c>
      <c r="G60" s="41">
        <v>0</v>
      </c>
      <c r="H60" s="41"/>
      <c r="I60" s="41"/>
      <c r="J60" s="41"/>
      <c r="K60" s="41"/>
      <c r="L60" s="41"/>
      <c r="M60" s="69"/>
      <c r="N60" s="92">
        <v>0</v>
      </c>
      <c r="O60" s="98">
        <v>0</v>
      </c>
      <c r="P60" s="93">
        <f t="shared" si="0"/>
        <v>0</v>
      </c>
    </row>
    <row r="61" spans="3:16" ht="15.75" thickBot="1">
      <c r="C61" s="62"/>
      <c r="G61" s="63">
        <v>1</v>
      </c>
      <c r="H61" s="59">
        <v>0</v>
      </c>
      <c r="I61" s="59"/>
      <c r="J61" s="59"/>
      <c r="K61" s="59"/>
      <c r="N61" s="92">
        <v>0</v>
      </c>
      <c r="O61" s="98">
        <v>0</v>
      </c>
      <c r="P61" s="93">
        <f t="shared" si="0"/>
        <v>0</v>
      </c>
    </row>
    <row r="62" spans="3:16" ht="15.75" thickBot="1">
      <c r="C62" s="62"/>
      <c r="H62" s="40">
        <v>1</v>
      </c>
      <c r="I62" s="41">
        <v>0.9</v>
      </c>
      <c r="J62" s="41">
        <v>0.89</v>
      </c>
      <c r="K62" s="41">
        <v>0</v>
      </c>
      <c r="L62" s="41"/>
      <c r="M62" s="69"/>
      <c r="N62" s="92">
        <v>0</v>
      </c>
      <c r="O62" s="98">
        <v>0</v>
      </c>
      <c r="P62" s="93">
        <f t="shared" si="0"/>
        <v>0</v>
      </c>
    </row>
    <row r="63" spans="3:16" ht="15.75" thickBot="1">
      <c r="C63" s="62"/>
      <c r="I63" s="62"/>
      <c r="J63" s="62"/>
      <c r="K63" s="63">
        <v>1</v>
      </c>
      <c r="L63" s="59">
        <v>0.64</v>
      </c>
      <c r="M63" s="60"/>
      <c r="N63" s="99">
        <f>30*0.2*0.2</f>
        <v>1.2000000000000002</v>
      </c>
      <c r="O63" s="98">
        <v>3.4568229950222653E-06</v>
      </c>
      <c r="P63" s="93">
        <f t="shared" si="0"/>
        <v>4.148187594026719E-06</v>
      </c>
    </row>
    <row r="64" spans="3:16" ht="15.75" thickBot="1">
      <c r="C64" s="62"/>
      <c r="I64" s="39"/>
      <c r="L64" s="40">
        <v>0.36</v>
      </c>
      <c r="M64" s="58">
        <v>0.2</v>
      </c>
      <c r="N64" s="99">
        <f>30*0.2*0.4</f>
        <v>2.4000000000000004</v>
      </c>
      <c r="O64" s="98">
        <v>3.8889258694000476E-07</v>
      </c>
      <c r="P64" s="93">
        <f t="shared" si="0"/>
        <v>9.333422086560116E-07</v>
      </c>
    </row>
    <row r="65" spans="3:16" ht="15.75" thickBot="1">
      <c r="C65" s="62"/>
      <c r="I65" s="39"/>
      <c r="L65" s="59"/>
      <c r="M65" s="40">
        <v>0.6</v>
      </c>
      <c r="N65" s="99">
        <f>30*0.2*0.8</f>
        <v>4.800000000000001</v>
      </c>
      <c r="O65" s="98">
        <v>1.1666777608200143E-06</v>
      </c>
      <c r="P65" s="93">
        <f t="shared" si="0"/>
        <v>5.6000532519360696E-06</v>
      </c>
    </row>
    <row r="66" spans="3:16" ht="15.75" thickBot="1">
      <c r="C66" s="62"/>
      <c r="I66" s="39"/>
      <c r="L66" s="59"/>
      <c r="M66" s="63">
        <v>0.2</v>
      </c>
      <c r="N66" s="99">
        <f>30*0.2*1</f>
        <v>6</v>
      </c>
      <c r="O66" s="98">
        <v>3.8889258694000476E-07</v>
      </c>
      <c r="P66" s="93">
        <f t="shared" si="0"/>
        <v>2.3333555216400286E-06</v>
      </c>
    </row>
    <row r="67" spans="3:16" ht="15.75" thickBot="1">
      <c r="C67" s="62"/>
      <c r="I67" s="39"/>
      <c r="J67" s="63">
        <v>0.11</v>
      </c>
      <c r="K67" s="60">
        <v>0</v>
      </c>
      <c r="L67" s="60"/>
      <c r="M67" s="70"/>
      <c r="N67" s="92">
        <v>0</v>
      </c>
      <c r="O67" s="98">
        <v>0</v>
      </c>
      <c r="P67" s="93">
        <f t="shared" si="0"/>
        <v>0</v>
      </c>
    </row>
    <row r="68" spans="3:16" ht="15.75" thickBot="1">
      <c r="C68" s="62"/>
      <c r="I68" s="62"/>
      <c r="J68" s="59"/>
      <c r="K68" s="40">
        <v>1</v>
      </c>
      <c r="L68" s="59">
        <v>0.64</v>
      </c>
      <c r="M68" s="60"/>
      <c r="N68" s="99">
        <f>30*0.2*0.2</f>
        <v>1.2000000000000002</v>
      </c>
      <c r="O68" s="98">
        <v>4.2724778590162827E-07</v>
      </c>
      <c r="P68" s="93">
        <f t="shared" si="0"/>
        <v>5.12697343081954E-07</v>
      </c>
    </row>
    <row r="69" spans="3:16" ht="15.75" thickBot="1">
      <c r="C69" s="62"/>
      <c r="I69" s="62"/>
      <c r="L69" s="40">
        <v>0.36</v>
      </c>
      <c r="M69" s="58">
        <v>0.2</v>
      </c>
      <c r="N69" s="99">
        <f>30*0.2*0.4</f>
        <v>2.4000000000000004</v>
      </c>
      <c r="O69" s="98">
        <v>4.806537591393318E-08</v>
      </c>
      <c r="P69" s="93">
        <f aca="true" t="shared" si="1" ref="P69:P114">N69*O69</f>
        <v>1.1535690219343965E-07</v>
      </c>
    </row>
    <row r="70" spans="3:16" ht="15.75" thickBot="1">
      <c r="C70" s="62"/>
      <c r="F70" s="59"/>
      <c r="I70" s="62"/>
      <c r="L70" s="59"/>
      <c r="M70" s="40">
        <v>0.6</v>
      </c>
      <c r="N70" s="99">
        <f>30*0.2*0.8</f>
        <v>4.800000000000001</v>
      </c>
      <c r="O70" s="98">
        <v>1.4419612774179955E-07</v>
      </c>
      <c r="P70" s="93">
        <f t="shared" si="1"/>
        <v>6.921414131606379E-07</v>
      </c>
    </row>
    <row r="71" spans="3:16" ht="15.75" thickBot="1">
      <c r="C71" s="62"/>
      <c r="I71" s="62"/>
      <c r="K71" s="59"/>
      <c r="L71" s="59"/>
      <c r="M71" s="63">
        <v>0.2</v>
      </c>
      <c r="N71" s="99">
        <f>30*0.2*1</f>
        <v>6</v>
      </c>
      <c r="O71" s="98">
        <v>4.806537591393318E-08</v>
      </c>
      <c r="P71" s="93">
        <f t="shared" si="1"/>
        <v>2.883922554835991E-07</v>
      </c>
    </row>
    <row r="72" spans="3:16" ht="15.75" thickBot="1">
      <c r="C72" s="62"/>
      <c r="I72" s="63">
        <v>0.1</v>
      </c>
      <c r="J72" s="59">
        <v>0</v>
      </c>
      <c r="K72" s="59"/>
      <c r="N72" s="92">
        <v>0</v>
      </c>
      <c r="O72" s="98">
        <v>0</v>
      </c>
      <c r="P72" s="93">
        <f t="shared" si="1"/>
        <v>0</v>
      </c>
    </row>
    <row r="73" spans="3:16" ht="15.75" thickBot="1">
      <c r="C73" s="62"/>
      <c r="J73" s="40">
        <v>1</v>
      </c>
      <c r="K73" s="41">
        <v>0</v>
      </c>
      <c r="L73" s="41"/>
      <c r="M73" s="69"/>
      <c r="N73" s="92">
        <v>0</v>
      </c>
      <c r="O73" s="98">
        <v>0</v>
      </c>
      <c r="P73" s="93">
        <f t="shared" si="1"/>
        <v>0</v>
      </c>
    </row>
    <row r="74" spans="3:16" ht="15.75" thickBot="1">
      <c r="C74" s="62"/>
      <c r="K74" s="63">
        <v>1</v>
      </c>
      <c r="L74" s="59">
        <v>0.64</v>
      </c>
      <c r="M74" s="60"/>
      <c r="N74" s="99">
        <f>30*0.2*0.2</f>
        <v>1.2000000000000002</v>
      </c>
      <c r="O74" s="98">
        <v>4.3156342010265483E-07</v>
      </c>
      <c r="P74" s="93">
        <f t="shared" si="1"/>
        <v>5.178761041231859E-07</v>
      </c>
    </row>
    <row r="75" spans="3:16" ht="15.75" thickBot="1">
      <c r="C75" s="62"/>
      <c r="L75" s="40">
        <v>0.36</v>
      </c>
      <c r="M75" s="58">
        <v>0.2</v>
      </c>
      <c r="N75" s="99">
        <f>30*0.2*0.4</f>
        <v>2.4000000000000004</v>
      </c>
      <c r="O75" s="98">
        <v>4.8550884761548673E-08</v>
      </c>
      <c r="P75" s="93">
        <f t="shared" si="1"/>
        <v>1.1652212342771683E-07</v>
      </c>
    </row>
    <row r="76" spans="3:16" ht="15.75" thickBot="1">
      <c r="C76" s="62"/>
      <c r="L76" s="59"/>
      <c r="M76" s="40">
        <v>0.6</v>
      </c>
      <c r="N76" s="99">
        <f>30*0.2*0.8</f>
        <v>4.800000000000001</v>
      </c>
      <c r="O76" s="98">
        <v>1.45652654284646E-07</v>
      </c>
      <c r="P76" s="93">
        <f t="shared" si="1"/>
        <v>6.991327405663009E-07</v>
      </c>
    </row>
    <row r="77" spans="3:16" ht="15.75" thickBot="1">
      <c r="C77" s="62"/>
      <c r="L77" s="59"/>
      <c r="M77" s="63">
        <v>0.2</v>
      </c>
      <c r="N77" s="99">
        <f>30*0.2*1</f>
        <v>6</v>
      </c>
      <c r="O77" s="98">
        <v>4.8550884761548673E-08</v>
      </c>
      <c r="P77" s="93">
        <f t="shared" si="1"/>
        <v>2.9130530856929207E-07</v>
      </c>
    </row>
    <row r="78" spans="3:16" ht="15.75" thickBot="1">
      <c r="C78" s="63">
        <v>0.5</v>
      </c>
      <c r="D78" s="59">
        <v>0.5</v>
      </c>
      <c r="E78" s="59">
        <v>0.3</v>
      </c>
      <c r="F78" s="59">
        <v>0.924</v>
      </c>
      <c r="G78" s="59"/>
      <c r="H78" s="59"/>
      <c r="I78" s="59"/>
      <c r="J78" s="59"/>
      <c r="K78" s="59">
        <v>1</v>
      </c>
      <c r="N78" s="92">
        <v>0</v>
      </c>
      <c r="O78" s="98">
        <v>0.0002810840709370022</v>
      </c>
      <c r="P78" s="93">
        <f t="shared" si="1"/>
        <v>0</v>
      </c>
    </row>
    <row r="79" spans="4:16" ht="15.75" thickBot="1">
      <c r="D79" s="38"/>
      <c r="E79" s="38"/>
      <c r="F79" s="40">
        <v>0.076</v>
      </c>
      <c r="G79" s="41"/>
      <c r="H79" s="41"/>
      <c r="I79" s="41"/>
      <c r="J79" s="41"/>
      <c r="K79" s="41">
        <v>0</v>
      </c>
      <c r="L79" s="41"/>
      <c r="M79" s="69"/>
      <c r="N79" s="92">
        <v>0</v>
      </c>
      <c r="O79" s="98">
        <v>0</v>
      </c>
      <c r="P79" s="93">
        <f t="shared" si="1"/>
        <v>0</v>
      </c>
    </row>
    <row r="80" spans="4:16" ht="15.75" thickBot="1">
      <c r="D80" s="39"/>
      <c r="E80" s="59"/>
      <c r="F80" s="59"/>
      <c r="G80" s="59"/>
      <c r="H80" s="59"/>
      <c r="I80" s="59"/>
      <c r="J80" s="59"/>
      <c r="K80" s="40">
        <v>1</v>
      </c>
      <c r="L80" s="59">
        <v>0.64</v>
      </c>
      <c r="M80" s="60"/>
      <c r="N80" s="99">
        <f>30*0.1*0.2</f>
        <v>0.6000000000000001</v>
      </c>
      <c r="O80" s="98">
        <v>1.479646018438938E-05</v>
      </c>
      <c r="P80" s="93">
        <f t="shared" si="1"/>
        <v>8.877876110633629E-06</v>
      </c>
    </row>
    <row r="81" spans="4:16" ht="15.75" thickBot="1">
      <c r="D81" s="39"/>
      <c r="L81" s="40">
        <v>0.36</v>
      </c>
      <c r="M81" s="58">
        <v>0.2</v>
      </c>
      <c r="N81" s="99">
        <f>30*0.1*0.4</f>
        <v>1.2000000000000002</v>
      </c>
      <c r="O81" s="98">
        <v>1.6646017707438052E-06</v>
      </c>
      <c r="P81" s="93">
        <f t="shared" si="1"/>
        <v>1.9975221248925666E-06</v>
      </c>
    </row>
    <row r="82" spans="4:16" ht="15.75" thickBot="1">
      <c r="D82" s="39"/>
      <c r="L82" s="59"/>
      <c r="M82" s="40">
        <v>0.6</v>
      </c>
      <c r="N82" s="99">
        <f>30*0.1*0.8</f>
        <v>2.4000000000000004</v>
      </c>
      <c r="O82" s="98">
        <v>4.9938053122314155E-06</v>
      </c>
      <c r="P82" s="93">
        <f t="shared" si="1"/>
        <v>1.1985132749355399E-05</v>
      </c>
    </row>
    <row r="83" spans="4:16" ht="15.75" thickBot="1">
      <c r="D83" s="39"/>
      <c r="L83" s="59"/>
      <c r="M83" s="63">
        <v>0.2</v>
      </c>
      <c r="N83" s="99">
        <f>30*0.1*1</f>
        <v>3</v>
      </c>
      <c r="O83" s="98">
        <v>1.6646017707438052E-06</v>
      </c>
      <c r="P83" s="93">
        <f t="shared" si="1"/>
        <v>4.9938053122314155E-06</v>
      </c>
    </row>
    <row r="84" spans="4:16" ht="15.75" thickBot="1">
      <c r="D84" s="39"/>
      <c r="E84" s="59">
        <v>0.7</v>
      </c>
      <c r="F84" s="59">
        <v>0.924</v>
      </c>
      <c r="G84" s="59"/>
      <c r="H84" s="59"/>
      <c r="I84" s="59"/>
      <c r="J84" s="59"/>
      <c r="K84" s="59">
        <v>1</v>
      </c>
      <c r="N84" s="92">
        <v>0</v>
      </c>
      <c r="O84" s="98">
        <v>0.0006558628321863384</v>
      </c>
      <c r="P84" s="93">
        <f t="shared" si="1"/>
        <v>0</v>
      </c>
    </row>
    <row r="85" spans="4:16" ht="15.75" thickBot="1">
      <c r="D85" s="62"/>
      <c r="E85" s="21"/>
      <c r="F85" s="40">
        <v>0.076</v>
      </c>
      <c r="G85" s="41"/>
      <c r="H85" s="41"/>
      <c r="I85" s="41"/>
      <c r="J85" s="41"/>
      <c r="K85" s="41">
        <v>0</v>
      </c>
      <c r="L85" s="41"/>
      <c r="M85" s="69"/>
      <c r="N85" s="92">
        <v>0</v>
      </c>
      <c r="O85" s="98">
        <v>0</v>
      </c>
      <c r="P85" s="93">
        <f t="shared" si="1"/>
        <v>0</v>
      </c>
    </row>
    <row r="86" spans="4:16" ht="15.75" thickBot="1">
      <c r="D86" s="62"/>
      <c r="E86" s="59"/>
      <c r="F86" s="59"/>
      <c r="G86" s="59"/>
      <c r="H86" s="59"/>
      <c r="I86" s="59"/>
      <c r="J86" s="59"/>
      <c r="K86" s="40">
        <v>1</v>
      </c>
      <c r="L86" s="59">
        <v>0.64</v>
      </c>
      <c r="M86" s="60"/>
      <c r="N86" s="99">
        <f>30*0.1*0.2</f>
        <v>0.6000000000000001</v>
      </c>
      <c r="O86" s="98">
        <v>3.4525073763575216E-05</v>
      </c>
      <c r="P86" s="93">
        <f t="shared" si="1"/>
        <v>2.0715044258145133E-05</v>
      </c>
    </row>
    <row r="87" spans="4:16" ht="15.75" thickBot="1">
      <c r="D87" s="62"/>
      <c r="L87" s="40">
        <v>0.36</v>
      </c>
      <c r="M87" s="58">
        <v>0.2</v>
      </c>
      <c r="N87" s="99">
        <f>30*0.1*0.4</f>
        <v>1.2000000000000002</v>
      </c>
      <c r="O87" s="98">
        <v>3.884070798402212E-06</v>
      </c>
      <c r="P87" s="93">
        <f t="shared" si="1"/>
        <v>4.660884958082655E-06</v>
      </c>
    </row>
    <row r="88" spans="4:16" ht="15.75" thickBot="1">
      <c r="D88" s="62"/>
      <c r="L88" s="59"/>
      <c r="M88" s="40">
        <v>0.6</v>
      </c>
      <c r="N88" s="99">
        <f>30*0.1*0.8</f>
        <v>2.4000000000000004</v>
      </c>
      <c r="O88" s="98">
        <v>1.1652212395206635E-05</v>
      </c>
      <c r="P88" s="93">
        <f t="shared" si="1"/>
        <v>2.7965309748495927E-05</v>
      </c>
    </row>
    <row r="89" spans="4:16" ht="15.75" thickBot="1">
      <c r="D89" s="62"/>
      <c r="L89" s="59"/>
      <c r="M89" s="63">
        <v>0.2</v>
      </c>
      <c r="N89" s="99">
        <f>30*0.1*1</f>
        <v>3</v>
      </c>
      <c r="O89" s="98">
        <v>3.884070798402212E-06</v>
      </c>
      <c r="P89" s="93">
        <f t="shared" si="1"/>
        <v>1.1652212395206636E-05</v>
      </c>
    </row>
    <row r="90" spans="4:16" ht="15.75" thickBot="1">
      <c r="D90" s="63">
        <v>0.5</v>
      </c>
      <c r="E90" s="60">
        <v>0.3</v>
      </c>
      <c r="F90" s="59">
        <v>0.924</v>
      </c>
      <c r="G90" s="59"/>
      <c r="H90" s="59"/>
      <c r="I90" s="59"/>
      <c r="J90" s="59"/>
      <c r="K90" s="59">
        <v>1</v>
      </c>
      <c r="N90" s="92">
        <v>0</v>
      </c>
      <c r="O90" s="98">
        <v>0.0002810840709370022</v>
      </c>
      <c r="P90" s="93">
        <f t="shared" si="1"/>
        <v>0</v>
      </c>
    </row>
    <row r="91" spans="5:16" ht="15.75" thickBot="1">
      <c r="E91" s="61"/>
      <c r="F91" s="40">
        <v>0.076</v>
      </c>
      <c r="G91" s="41"/>
      <c r="H91" s="41"/>
      <c r="I91" s="41"/>
      <c r="J91" s="41"/>
      <c r="K91" s="41">
        <v>0</v>
      </c>
      <c r="L91" s="41"/>
      <c r="M91" s="69"/>
      <c r="N91" s="92">
        <v>0</v>
      </c>
      <c r="O91" s="98">
        <v>0</v>
      </c>
      <c r="P91" s="93">
        <f t="shared" si="1"/>
        <v>0</v>
      </c>
    </row>
    <row r="92" spans="5:16" ht="15.75" thickBot="1">
      <c r="E92" s="62"/>
      <c r="F92" s="59"/>
      <c r="G92" s="59"/>
      <c r="H92" s="59"/>
      <c r="I92" s="59"/>
      <c r="J92" s="59"/>
      <c r="K92" s="63">
        <v>1</v>
      </c>
      <c r="L92" s="59">
        <v>0.64</v>
      </c>
      <c r="M92" s="60"/>
      <c r="N92" s="99">
        <f>30*0.1*0.2</f>
        <v>0.6000000000000001</v>
      </c>
      <c r="O92" s="98">
        <v>1.479646018438938E-05</v>
      </c>
      <c r="P92" s="93">
        <f t="shared" si="1"/>
        <v>8.877876110633629E-06</v>
      </c>
    </row>
    <row r="93" spans="5:16" ht="15.75" thickBot="1">
      <c r="E93" s="62"/>
      <c r="L93" s="40">
        <v>0.36</v>
      </c>
      <c r="M93" s="58">
        <v>0.2</v>
      </c>
      <c r="N93" s="99">
        <f>30*0.1*0.4</f>
        <v>1.2000000000000002</v>
      </c>
      <c r="O93" s="98">
        <v>1.6646017707438052E-06</v>
      </c>
      <c r="P93" s="93">
        <f t="shared" si="1"/>
        <v>1.9975221248925666E-06</v>
      </c>
    </row>
    <row r="94" spans="5:16" ht="15.75" thickBot="1">
      <c r="E94" s="62"/>
      <c r="L94" s="59"/>
      <c r="M94" s="40">
        <v>0.6</v>
      </c>
      <c r="N94" s="99">
        <f>30*0.1*0.8</f>
        <v>2.4000000000000004</v>
      </c>
      <c r="O94" s="98">
        <v>4.9938053122314155E-06</v>
      </c>
      <c r="P94" s="93">
        <f t="shared" si="1"/>
        <v>1.1985132749355399E-05</v>
      </c>
    </row>
    <row r="95" spans="5:16" ht="15.75" thickBot="1">
      <c r="E95" s="62"/>
      <c r="L95" s="59"/>
      <c r="M95" s="63">
        <v>0.2</v>
      </c>
      <c r="N95" s="99">
        <f>30*0.1*1</f>
        <v>3</v>
      </c>
      <c r="O95" s="98">
        <v>1.6646017707438052E-06</v>
      </c>
      <c r="P95" s="93">
        <f t="shared" si="1"/>
        <v>4.9938053122314155E-06</v>
      </c>
    </row>
    <row r="96" spans="5:16" ht="15.75" thickBot="1">
      <c r="E96" s="63">
        <v>0.7</v>
      </c>
      <c r="F96" s="59">
        <v>0.924</v>
      </c>
      <c r="G96" s="59"/>
      <c r="H96" s="59"/>
      <c r="I96" s="59"/>
      <c r="J96" s="59"/>
      <c r="K96" s="59"/>
      <c r="N96" s="92">
        <v>0</v>
      </c>
      <c r="O96" s="98">
        <v>0.0006558628321863384</v>
      </c>
      <c r="P96" s="93">
        <f t="shared" si="1"/>
        <v>0</v>
      </c>
    </row>
    <row r="97" spans="6:16" ht="15.75" thickBot="1">
      <c r="F97" s="40">
        <v>0.076</v>
      </c>
      <c r="G97" s="41">
        <v>0</v>
      </c>
      <c r="H97" s="41"/>
      <c r="I97" s="41"/>
      <c r="J97" s="41"/>
      <c r="K97" s="41"/>
      <c r="L97" s="41"/>
      <c r="M97" s="69"/>
      <c r="N97" s="92">
        <v>0</v>
      </c>
      <c r="O97" s="98">
        <v>0</v>
      </c>
      <c r="P97" s="93">
        <f t="shared" si="1"/>
        <v>0</v>
      </c>
    </row>
    <row r="98" spans="7:16" ht="15.75" thickBot="1">
      <c r="G98" s="63">
        <v>1</v>
      </c>
      <c r="H98" s="59">
        <v>0</v>
      </c>
      <c r="I98" s="59"/>
      <c r="J98" s="59"/>
      <c r="K98" s="59"/>
      <c r="N98" s="92">
        <v>0</v>
      </c>
      <c r="O98" s="98">
        <v>0</v>
      </c>
      <c r="P98" s="93">
        <f t="shared" si="1"/>
        <v>0</v>
      </c>
    </row>
    <row r="99" spans="8:16" ht="15.75" thickBot="1">
      <c r="H99" s="40">
        <v>1</v>
      </c>
      <c r="I99" s="41">
        <v>0.9</v>
      </c>
      <c r="J99" s="41">
        <v>0.89</v>
      </c>
      <c r="K99" s="41">
        <v>0</v>
      </c>
      <c r="L99" s="41"/>
      <c r="M99" s="69"/>
      <c r="N99" s="92">
        <v>0</v>
      </c>
      <c r="O99" s="98">
        <v>0</v>
      </c>
      <c r="P99" s="93">
        <f t="shared" si="1"/>
        <v>0</v>
      </c>
    </row>
    <row r="100" spans="9:16" ht="15.75" thickBot="1">
      <c r="I100" s="62"/>
      <c r="J100" s="62"/>
      <c r="K100" s="63">
        <v>1</v>
      </c>
      <c r="L100" s="59">
        <v>0.64</v>
      </c>
      <c r="M100" s="60"/>
      <c r="N100" s="99">
        <f>30*0.1*0.2</f>
        <v>0.6000000000000001</v>
      </c>
      <c r="O100" s="98">
        <v>2.765458408462375E-05</v>
      </c>
      <c r="P100" s="93">
        <f t="shared" si="1"/>
        <v>1.6592750450774253E-05</v>
      </c>
    </row>
    <row r="101" spans="9:16" ht="15.75" thickBot="1">
      <c r="I101" s="39"/>
      <c r="L101" s="40">
        <v>0.36</v>
      </c>
      <c r="M101" s="58">
        <v>0.2</v>
      </c>
      <c r="N101" s="99">
        <f>30*0.1*0.4</f>
        <v>1.2000000000000002</v>
      </c>
      <c r="O101" s="98">
        <v>3.1111407095201713E-06</v>
      </c>
      <c r="P101" s="93">
        <f t="shared" si="1"/>
        <v>3.7333688514242063E-06</v>
      </c>
    </row>
    <row r="102" spans="9:16" ht="15.75" thickBot="1">
      <c r="I102" s="39"/>
      <c r="L102" s="59"/>
      <c r="M102" s="40">
        <v>0.6</v>
      </c>
      <c r="N102" s="99">
        <f>30*0.1*0.8</f>
        <v>2.4000000000000004</v>
      </c>
      <c r="O102" s="98">
        <v>9.333422128560514E-06</v>
      </c>
      <c r="P102" s="93">
        <f t="shared" si="1"/>
        <v>2.2400213108545238E-05</v>
      </c>
    </row>
    <row r="103" spans="9:16" ht="15.75" thickBot="1">
      <c r="I103" s="39"/>
      <c r="L103" s="59"/>
      <c r="M103" s="63">
        <v>0.2</v>
      </c>
      <c r="N103" s="99">
        <f>30*0.1*1</f>
        <v>3</v>
      </c>
      <c r="O103" s="98">
        <v>3.1111407095201713E-06</v>
      </c>
      <c r="P103" s="93">
        <f t="shared" si="1"/>
        <v>9.333422128560514E-06</v>
      </c>
    </row>
    <row r="104" spans="9:16" ht="15.75" thickBot="1">
      <c r="I104" s="39"/>
      <c r="J104" s="63">
        <v>0.11</v>
      </c>
      <c r="K104" s="60">
        <v>0</v>
      </c>
      <c r="L104" s="60"/>
      <c r="M104" s="70"/>
      <c r="N104" s="92">
        <v>0</v>
      </c>
      <c r="O104" s="98">
        <v>0</v>
      </c>
      <c r="P104" s="93">
        <f t="shared" si="1"/>
        <v>0</v>
      </c>
    </row>
    <row r="105" spans="9:16" ht="15.75" thickBot="1">
      <c r="I105" s="62"/>
      <c r="J105" s="59"/>
      <c r="K105" s="40">
        <v>1</v>
      </c>
      <c r="L105" s="59">
        <v>0.64</v>
      </c>
      <c r="M105" s="60"/>
      <c r="N105" s="99">
        <f>30*0.1*0.2</f>
        <v>0.6000000000000001</v>
      </c>
      <c r="O105" s="98">
        <v>3.4179823025939464E-06</v>
      </c>
      <c r="P105" s="93">
        <f t="shared" si="1"/>
        <v>2.0507893815563683E-06</v>
      </c>
    </row>
    <row r="106" spans="9:16" ht="15.75" thickBot="1">
      <c r="I106" s="62"/>
      <c r="L106" s="40">
        <v>0.36</v>
      </c>
      <c r="M106" s="58">
        <v>0.2</v>
      </c>
      <c r="N106" s="99">
        <f>30*0.1*0.4</f>
        <v>1.2000000000000002</v>
      </c>
      <c r="O106" s="98">
        <v>3.8452300904181904E-07</v>
      </c>
      <c r="P106" s="93">
        <f t="shared" si="1"/>
        <v>4.614276108501829E-07</v>
      </c>
    </row>
    <row r="107" spans="6:16" ht="15.75" thickBot="1">
      <c r="F107" s="59"/>
      <c r="I107" s="62"/>
      <c r="L107" s="59"/>
      <c r="M107" s="40">
        <v>0.6</v>
      </c>
      <c r="N107" s="99">
        <f>30*0.1*0.8</f>
        <v>2.4000000000000004</v>
      </c>
      <c r="O107" s="98">
        <v>1.153569027125457E-06</v>
      </c>
      <c r="P107" s="93">
        <f t="shared" si="1"/>
        <v>2.7685656651010975E-06</v>
      </c>
    </row>
    <row r="108" spans="9:16" ht="15.75" thickBot="1">
      <c r="I108" s="62"/>
      <c r="K108" s="59"/>
      <c r="L108" s="59"/>
      <c r="M108" s="63">
        <v>0.2</v>
      </c>
      <c r="N108" s="99">
        <f>30*0.1*1</f>
        <v>3</v>
      </c>
      <c r="O108" s="98">
        <v>3.8452300904181904E-07</v>
      </c>
      <c r="P108" s="93">
        <f t="shared" si="1"/>
        <v>1.153569027125457E-06</v>
      </c>
    </row>
    <row r="109" spans="9:16" ht="15.75" thickBot="1">
      <c r="I109" s="63">
        <v>0.1</v>
      </c>
      <c r="J109" s="59">
        <v>0</v>
      </c>
      <c r="K109" s="59"/>
      <c r="N109" s="92">
        <v>0</v>
      </c>
      <c r="O109" s="98">
        <v>0</v>
      </c>
      <c r="P109" s="93">
        <f t="shared" si="1"/>
        <v>0</v>
      </c>
    </row>
    <row r="110" spans="10:16" ht="15.75" thickBot="1">
      <c r="J110" s="40">
        <v>1</v>
      </c>
      <c r="K110" s="41">
        <v>0</v>
      </c>
      <c r="L110" s="41"/>
      <c r="M110" s="69"/>
      <c r="N110" s="92">
        <v>0</v>
      </c>
      <c r="O110" s="98">
        <v>0</v>
      </c>
      <c r="P110" s="93">
        <f t="shared" si="1"/>
        <v>0</v>
      </c>
    </row>
    <row r="111" spans="11:16" ht="15.75" thickBot="1">
      <c r="K111" s="63">
        <v>1</v>
      </c>
      <c r="L111" s="59">
        <v>0.64</v>
      </c>
      <c r="M111" s="60"/>
      <c r="N111" s="99">
        <f>30*0.1*0.2</f>
        <v>0.6000000000000001</v>
      </c>
      <c r="O111" s="98">
        <v>3.452507376357522E-06</v>
      </c>
      <c r="P111" s="93">
        <f t="shared" si="1"/>
        <v>2.0715044258145135E-06</v>
      </c>
    </row>
    <row r="112" spans="12:16" ht="15.75" thickBot="1">
      <c r="L112" s="40">
        <v>0.36</v>
      </c>
      <c r="M112" s="58">
        <v>0.2</v>
      </c>
      <c r="N112" s="99">
        <f>30*0.1*0.4</f>
        <v>1.2000000000000002</v>
      </c>
      <c r="O112" s="98">
        <v>3.8840707984022123E-07</v>
      </c>
      <c r="P112" s="93">
        <f t="shared" si="1"/>
        <v>4.660884958082655E-07</v>
      </c>
    </row>
    <row r="113" spans="12:16" ht="15.75" thickBot="1">
      <c r="L113" s="59"/>
      <c r="M113" s="40">
        <v>0.6</v>
      </c>
      <c r="N113" s="99">
        <f>30*0.1*0.8</f>
        <v>2.4000000000000004</v>
      </c>
      <c r="O113" s="98">
        <v>1.1652212395206635E-06</v>
      </c>
      <c r="P113" s="93">
        <f t="shared" si="1"/>
        <v>2.796530974849593E-06</v>
      </c>
    </row>
    <row r="114" spans="12:16" ht="15.75" thickBot="1">
      <c r="L114" s="59"/>
      <c r="M114" s="63">
        <v>0.2</v>
      </c>
      <c r="N114" s="99">
        <f>30*0.1*1</f>
        <v>3</v>
      </c>
      <c r="O114" s="98">
        <v>3.8840707984022123E-07</v>
      </c>
      <c r="P114" s="93">
        <f t="shared" si="1"/>
        <v>1.1652212395206637E-06</v>
      </c>
    </row>
    <row r="115" spans="14:16" ht="15">
      <c r="N115" s="93"/>
      <c r="O115" s="93"/>
      <c r="P115" s="72"/>
    </row>
    <row r="116" spans="14:16" ht="15">
      <c r="N116" s="101" t="s">
        <v>29</v>
      </c>
      <c r="O116" s="100"/>
      <c r="P116" s="102">
        <f>SUM(P4:P115)</f>
        <v>0.0009284778760133469</v>
      </c>
    </row>
    <row r="191" ht="15">
      <c r="B191" s="58" t="s">
        <v>39</v>
      </c>
    </row>
  </sheetData>
  <sheetProtection/>
  <mergeCells count="3">
    <mergeCell ref="E2:F2"/>
    <mergeCell ref="H2:J2"/>
    <mergeCell ref="N116:O11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AB28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9.00390625" style="9" customWidth="1"/>
    <col min="2" max="2" width="8.421875" style="9" bestFit="1" customWidth="1"/>
    <col min="3" max="3" width="15.28125" style="9" bestFit="1" customWidth="1"/>
    <col min="4" max="4" width="8.7109375" style="9" bestFit="1" customWidth="1"/>
    <col min="5" max="5" width="6.28125" style="9" bestFit="1" customWidth="1"/>
    <col min="6" max="6" width="10.28125" style="9" bestFit="1" customWidth="1"/>
    <col min="7" max="8" width="7.28125" style="9" bestFit="1" customWidth="1"/>
    <col min="9" max="9" width="9.421875" style="9" bestFit="1" customWidth="1"/>
    <col min="10" max="10" width="8.140625" style="12" bestFit="1" customWidth="1"/>
    <col min="11" max="11" width="7.00390625" style="9" bestFit="1" customWidth="1"/>
    <col min="12" max="12" width="8.00390625" style="12" bestFit="1" customWidth="1"/>
    <col min="13" max="13" width="9.28125" style="9" bestFit="1" customWidth="1"/>
    <col min="14" max="14" width="8.140625" style="9" bestFit="1" customWidth="1"/>
    <col min="15" max="19" width="9.00390625" style="9" customWidth="1"/>
    <col min="20" max="20" width="5.57421875" style="9" bestFit="1" customWidth="1"/>
    <col min="21" max="21" width="6.421875" style="9" bestFit="1" customWidth="1"/>
    <col min="22" max="27" width="9.00390625" style="9" customWidth="1"/>
    <col min="28" max="28" width="6.421875" style="9" bestFit="1" customWidth="1"/>
    <col min="29" max="16384" width="9.00390625" style="9" customWidth="1"/>
  </cols>
  <sheetData>
    <row r="2" spans="2:14" ht="45">
      <c r="B2" s="85" t="s">
        <v>16</v>
      </c>
      <c r="C2" s="85"/>
      <c r="D2" s="85" t="s">
        <v>17</v>
      </c>
      <c r="E2" s="85"/>
      <c r="F2" s="65" t="s">
        <v>25</v>
      </c>
      <c r="G2" s="65" t="s">
        <v>12</v>
      </c>
      <c r="H2" s="65" t="s">
        <v>24</v>
      </c>
      <c r="I2" s="45" t="s">
        <v>13</v>
      </c>
      <c r="J2" s="65" t="s">
        <v>42</v>
      </c>
      <c r="K2" s="65" t="s">
        <v>92</v>
      </c>
      <c r="L2" s="68"/>
      <c r="M2" s="68"/>
      <c r="N2" s="68"/>
    </row>
    <row r="3" spans="2:14" ht="45">
      <c r="B3" s="14" t="s">
        <v>26</v>
      </c>
      <c r="C3" s="14" t="s">
        <v>18</v>
      </c>
      <c r="D3" s="14" t="s">
        <v>0</v>
      </c>
      <c r="E3" s="14" t="s">
        <v>19</v>
      </c>
      <c r="F3" s="14" t="s">
        <v>20</v>
      </c>
      <c r="G3" s="14" t="s">
        <v>3</v>
      </c>
      <c r="H3" s="14" t="s">
        <v>6</v>
      </c>
      <c r="I3" s="14" t="s">
        <v>7</v>
      </c>
      <c r="J3" s="14" t="s">
        <v>43</v>
      </c>
      <c r="K3" s="14" t="s">
        <v>93</v>
      </c>
      <c r="L3" s="43" t="s">
        <v>41</v>
      </c>
      <c r="M3" s="91" t="s">
        <v>34</v>
      </c>
      <c r="N3" s="16" t="s">
        <v>40</v>
      </c>
    </row>
    <row r="4" spans="2:14" ht="15.75" thickBot="1">
      <c r="B4" s="1"/>
      <c r="C4" s="10">
        <v>0.03</v>
      </c>
      <c r="D4" s="60">
        <v>0.5</v>
      </c>
      <c r="E4" s="60">
        <v>0.1</v>
      </c>
      <c r="F4" s="60">
        <v>0.85</v>
      </c>
      <c r="G4" s="60"/>
      <c r="H4" s="60"/>
      <c r="I4" s="60"/>
      <c r="J4" s="11"/>
      <c r="K4" s="2"/>
      <c r="L4" s="92">
        <v>1</v>
      </c>
      <c r="M4" s="104">
        <v>3.87859513274336E-06</v>
      </c>
      <c r="N4" s="96">
        <f>L4*M4</f>
        <v>3.87859513274336E-06</v>
      </c>
    </row>
    <row r="5" spans="2:14" ht="15.75" thickBot="1">
      <c r="B5" s="58"/>
      <c r="C5" s="61"/>
      <c r="D5" s="62"/>
      <c r="E5" s="61"/>
      <c r="F5" s="40">
        <v>0.15</v>
      </c>
      <c r="G5" s="41"/>
      <c r="H5" s="41"/>
      <c r="I5" s="41"/>
      <c r="J5" s="80"/>
      <c r="K5" s="81"/>
      <c r="L5" s="92">
        <v>1</v>
      </c>
      <c r="M5" s="98">
        <v>6.8445796460177E-07</v>
      </c>
      <c r="N5" s="96">
        <f aca="true" t="shared" si="0" ref="N5:N25">L5*M5</f>
        <v>6.8445796460177E-07</v>
      </c>
    </row>
    <row r="6" spans="2:28" ht="15.75" thickBot="1">
      <c r="B6" s="58"/>
      <c r="C6" s="62"/>
      <c r="D6" s="62"/>
      <c r="E6" s="63">
        <v>0.9</v>
      </c>
      <c r="F6" s="60">
        <v>0.85</v>
      </c>
      <c r="G6" s="60"/>
      <c r="H6" s="60"/>
      <c r="I6" s="60"/>
      <c r="J6" s="64"/>
      <c r="K6" s="58"/>
      <c r="L6" s="92">
        <v>1</v>
      </c>
      <c r="M6" s="98">
        <v>3.490735619469026E-05</v>
      </c>
      <c r="N6" s="96">
        <f t="shared" si="0"/>
        <v>3.490735619469026E-05</v>
      </c>
      <c r="Z6" s="12"/>
      <c r="AB6" s="12"/>
    </row>
    <row r="7" spans="2:14" ht="15.75" thickBot="1">
      <c r="B7" s="58"/>
      <c r="C7" s="3"/>
      <c r="D7" s="3"/>
      <c r="E7" s="4"/>
      <c r="F7" s="40">
        <v>0.15</v>
      </c>
      <c r="G7" s="41"/>
      <c r="H7" s="41"/>
      <c r="I7" s="41"/>
      <c r="J7" s="69"/>
      <c r="K7" s="41"/>
      <c r="L7" s="92">
        <v>1</v>
      </c>
      <c r="M7" s="98">
        <v>6.160121681415929E-06</v>
      </c>
      <c r="N7" s="96">
        <f t="shared" si="0"/>
        <v>6.160121681415929E-06</v>
      </c>
    </row>
    <row r="8" spans="2:14" ht="15.75" thickBot="1">
      <c r="B8" s="58"/>
      <c r="C8" s="3"/>
      <c r="D8" s="5">
        <v>0.5</v>
      </c>
      <c r="E8" s="6">
        <v>0.1</v>
      </c>
      <c r="F8" s="59">
        <v>0.85</v>
      </c>
      <c r="G8" s="59"/>
      <c r="H8" s="59"/>
      <c r="I8" s="59"/>
      <c r="J8" s="64"/>
      <c r="K8" s="58"/>
      <c r="L8" s="92">
        <v>1</v>
      </c>
      <c r="M8" s="98">
        <v>3.878595132743363E-06</v>
      </c>
      <c r="N8" s="96">
        <f t="shared" si="0"/>
        <v>3.878595132743363E-06</v>
      </c>
    </row>
    <row r="9" spans="2:14" ht="15.75" thickBot="1">
      <c r="B9" s="58"/>
      <c r="C9" s="3"/>
      <c r="D9" s="4"/>
      <c r="E9" s="7"/>
      <c r="F9" s="40">
        <v>0.15</v>
      </c>
      <c r="G9" s="41">
        <v>0.9</v>
      </c>
      <c r="H9" s="41"/>
      <c r="I9" s="41"/>
      <c r="J9" s="69"/>
      <c r="K9" s="41"/>
      <c r="L9" s="92">
        <v>1</v>
      </c>
      <c r="M9" s="98">
        <v>6.16012168141593E-07</v>
      </c>
      <c r="N9" s="96">
        <f t="shared" si="0"/>
        <v>6.16012168141593E-07</v>
      </c>
    </row>
    <row r="10" spans="2:14" ht="15.75" thickBot="1">
      <c r="B10" s="58"/>
      <c r="C10" s="3"/>
      <c r="D10" s="4"/>
      <c r="E10" s="3"/>
      <c r="F10" s="4"/>
      <c r="G10" s="63">
        <v>0.1</v>
      </c>
      <c r="H10" s="59">
        <v>0</v>
      </c>
      <c r="I10" s="4"/>
      <c r="J10" s="64"/>
      <c r="K10" s="58"/>
      <c r="L10" s="92">
        <v>0</v>
      </c>
      <c r="M10" s="98">
        <v>0</v>
      </c>
      <c r="N10" s="96">
        <f t="shared" si="0"/>
        <v>0</v>
      </c>
    </row>
    <row r="11" spans="2:14" ht="15.75" thickBot="1">
      <c r="B11" s="58"/>
      <c r="C11" s="3"/>
      <c r="D11" s="4"/>
      <c r="E11" s="3"/>
      <c r="F11" s="4"/>
      <c r="G11" s="4"/>
      <c r="H11" s="40">
        <v>1</v>
      </c>
      <c r="I11" s="41">
        <v>0</v>
      </c>
      <c r="J11" s="69"/>
      <c r="K11" s="41"/>
      <c r="L11" s="92">
        <v>0</v>
      </c>
      <c r="M11" s="98">
        <v>0</v>
      </c>
      <c r="N11" s="96">
        <f t="shared" si="0"/>
        <v>0</v>
      </c>
    </row>
    <row r="12" spans="3:14" ht="15.75" thickBot="1">
      <c r="C12" s="3"/>
      <c r="D12" s="4"/>
      <c r="E12" s="3"/>
      <c r="F12" s="4"/>
      <c r="G12" s="4"/>
      <c r="H12" s="4"/>
      <c r="I12" s="63">
        <v>1</v>
      </c>
      <c r="J12" s="59">
        <v>0.64</v>
      </c>
      <c r="K12" s="60"/>
      <c r="L12" s="99">
        <f>30*0.5*0.2</f>
        <v>3</v>
      </c>
      <c r="M12" s="98">
        <v>4.3805309734513286E-08</v>
      </c>
      <c r="N12" s="96">
        <f t="shared" si="0"/>
        <v>1.3141592920353984E-07</v>
      </c>
    </row>
    <row r="13" spans="3:14" ht="15.75" thickBot="1">
      <c r="C13" s="3"/>
      <c r="D13" s="76"/>
      <c r="J13" s="40">
        <v>0.36</v>
      </c>
      <c r="K13" s="58">
        <v>0.2</v>
      </c>
      <c r="L13" s="99">
        <f>30*0.5*0.4</f>
        <v>6</v>
      </c>
      <c r="M13" s="98">
        <v>4.928097345132744E-09</v>
      </c>
      <c r="N13" s="96">
        <f t="shared" si="0"/>
        <v>2.9568584070796468E-08</v>
      </c>
    </row>
    <row r="14" spans="3:14" ht="15.75" thickBot="1">
      <c r="C14" s="3"/>
      <c r="D14" s="76"/>
      <c r="J14" s="59"/>
      <c r="K14" s="40">
        <v>0.6</v>
      </c>
      <c r="L14" s="99">
        <f>30*0.5*0.8</f>
        <v>12</v>
      </c>
      <c r="M14" s="98">
        <v>1.4784292035398232E-08</v>
      </c>
      <c r="N14" s="96">
        <f t="shared" si="0"/>
        <v>1.774115044247788E-07</v>
      </c>
    </row>
    <row r="15" spans="2:14" ht="15.75" thickBot="1">
      <c r="B15" s="8">
        <f>11/3616</f>
        <v>0.0030420353982300885</v>
      </c>
      <c r="C15" s="3"/>
      <c r="D15" s="76"/>
      <c r="J15" s="59"/>
      <c r="K15" s="63">
        <v>0.2</v>
      </c>
      <c r="L15" s="99">
        <f>30*0.5*1</f>
        <v>15</v>
      </c>
      <c r="M15" s="98">
        <v>4.928097345132744E-09</v>
      </c>
      <c r="N15" s="96">
        <f t="shared" si="0"/>
        <v>7.392146017699117E-08</v>
      </c>
    </row>
    <row r="16" spans="2:14" ht="15.75" thickBot="1">
      <c r="B16" s="4"/>
      <c r="C16" s="3"/>
      <c r="D16" s="4"/>
      <c r="E16" s="5">
        <v>0.9</v>
      </c>
      <c r="F16" s="4">
        <v>0.85</v>
      </c>
      <c r="G16" s="59"/>
      <c r="H16" s="59"/>
      <c r="I16" s="59"/>
      <c r="J16" s="9"/>
      <c r="L16" s="95">
        <v>1</v>
      </c>
      <c r="M16" s="98">
        <v>3.490735619469026E-05</v>
      </c>
      <c r="N16" s="96">
        <f t="shared" si="0"/>
        <v>3.490735619469026E-05</v>
      </c>
    </row>
    <row r="17" spans="2:14" ht="15.75" thickBot="1">
      <c r="B17" s="58"/>
      <c r="C17" s="3"/>
      <c r="D17" s="4"/>
      <c r="E17" s="4"/>
      <c r="F17" s="74">
        <v>0.15</v>
      </c>
      <c r="G17" s="41">
        <v>0.9</v>
      </c>
      <c r="H17" s="41"/>
      <c r="I17" s="41"/>
      <c r="J17" s="78"/>
      <c r="K17" s="78"/>
      <c r="L17" s="95">
        <v>1</v>
      </c>
      <c r="M17" s="98">
        <v>5.544109513274336E-06</v>
      </c>
      <c r="N17" s="96">
        <f t="shared" si="0"/>
        <v>5.544109513274336E-06</v>
      </c>
    </row>
    <row r="18" spans="2:14" ht="15.75" thickBot="1">
      <c r="B18" s="59"/>
      <c r="C18" s="3"/>
      <c r="D18" s="4"/>
      <c r="E18" s="4"/>
      <c r="F18" s="4"/>
      <c r="G18" s="63">
        <v>0.1</v>
      </c>
      <c r="H18" s="59">
        <v>0</v>
      </c>
      <c r="I18" s="4"/>
      <c r="J18" s="9"/>
      <c r="L18" s="95">
        <v>0</v>
      </c>
      <c r="M18" s="98">
        <v>0</v>
      </c>
      <c r="N18" s="96">
        <f t="shared" si="0"/>
        <v>0</v>
      </c>
    </row>
    <row r="19" spans="2:14" ht="15.75" thickBot="1">
      <c r="B19" s="59"/>
      <c r="C19" s="3"/>
      <c r="D19" s="4"/>
      <c r="E19" s="4"/>
      <c r="F19" s="4"/>
      <c r="G19" s="4"/>
      <c r="H19" s="40">
        <v>1</v>
      </c>
      <c r="I19" s="41">
        <v>0</v>
      </c>
      <c r="J19" s="79"/>
      <c r="K19" s="78"/>
      <c r="L19" s="95">
        <v>0</v>
      </c>
      <c r="M19" s="98">
        <v>0</v>
      </c>
      <c r="N19" s="96">
        <f t="shared" si="0"/>
        <v>0</v>
      </c>
    </row>
    <row r="20" spans="2:14" ht="15.75" thickBot="1">
      <c r="B20" s="58"/>
      <c r="C20" s="3"/>
      <c r="D20" s="4"/>
      <c r="E20" s="4"/>
      <c r="F20" s="4"/>
      <c r="G20" s="4"/>
      <c r="H20" s="4"/>
      <c r="I20" s="63">
        <v>1</v>
      </c>
      <c r="J20" s="59">
        <v>0.64</v>
      </c>
      <c r="K20" s="60"/>
      <c r="L20" s="99">
        <f>30*0.5*0.2</f>
        <v>3</v>
      </c>
      <c r="M20" s="98">
        <v>3.942477876106195E-07</v>
      </c>
      <c r="N20" s="96">
        <f t="shared" si="0"/>
        <v>1.1827433628318584E-06</v>
      </c>
    </row>
    <row r="21" spans="2:14" ht="15.75" thickBot="1">
      <c r="B21" s="58"/>
      <c r="C21" s="3"/>
      <c r="J21" s="40">
        <v>0.36</v>
      </c>
      <c r="K21" s="58">
        <v>0.2</v>
      </c>
      <c r="L21" s="99">
        <f>30*0.5*0.4</f>
        <v>6</v>
      </c>
      <c r="M21" s="98">
        <v>4.435287610619469E-08</v>
      </c>
      <c r="N21" s="96">
        <f t="shared" si="0"/>
        <v>2.6611725663716815E-07</v>
      </c>
    </row>
    <row r="22" spans="2:14" ht="15.75" thickBot="1">
      <c r="B22" s="58"/>
      <c r="C22" s="3"/>
      <c r="J22" s="59"/>
      <c r="K22" s="40">
        <v>0.6</v>
      </c>
      <c r="L22" s="99">
        <f>30*0.5*0.8</f>
        <v>12</v>
      </c>
      <c r="M22" s="98">
        <v>1.3305862831858405E-07</v>
      </c>
      <c r="N22" s="96">
        <f t="shared" si="0"/>
        <v>1.5967035398230087E-06</v>
      </c>
    </row>
    <row r="23" spans="2:14" ht="15.75" thickBot="1">
      <c r="B23" s="58"/>
      <c r="C23" s="3"/>
      <c r="J23" s="59"/>
      <c r="K23" s="63">
        <v>0.2</v>
      </c>
      <c r="L23" s="99">
        <f>30*0.5*1</f>
        <v>15</v>
      </c>
      <c r="M23" s="98">
        <v>4.435287610619469E-08</v>
      </c>
      <c r="N23" s="96">
        <f t="shared" si="0"/>
        <v>6.652931415929203E-07</v>
      </c>
    </row>
    <row r="24" spans="2:14" ht="15.75" thickBot="1">
      <c r="B24" s="58"/>
      <c r="C24" s="5">
        <v>0.81</v>
      </c>
      <c r="D24" s="4"/>
      <c r="E24" s="4"/>
      <c r="F24" s="4"/>
      <c r="G24" s="4"/>
      <c r="H24" s="4"/>
      <c r="I24" s="4"/>
      <c r="L24" s="95">
        <v>1</v>
      </c>
      <c r="M24" s="98">
        <v>0.002464048672566372</v>
      </c>
      <c r="N24" s="96">
        <f t="shared" si="0"/>
        <v>0.002464048672566372</v>
      </c>
    </row>
    <row r="25" spans="3:14" ht="15.75" thickBot="1">
      <c r="C25" s="5">
        <v>0.16</v>
      </c>
      <c r="D25" s="78"/>
      <c r="E25" s="78"/>
      <c r="F25" s="78"/>
      <c r="G25" s="78"/>
      <c r="H25" s="78"/>
      <c r="I25" s="78"/>
      <c r="J25" s="79"/>
      <c r="K25" s="78"/>
      <c r="L25" s="95">
        <v>1</v>
      </c>
      <c r="M25" s="98">
        <v>0.0004867256637168142</v>
      </c>
      <c r="N25" s="96">
        <f t="shared" si="0"/>
        <v>0.0004867256637168142</v>
      </c>
    </row>
    <row r="26" spans="12:14" ht="15">
      <c r="L26" s="98"/>
      <c r="M26" s="94"/>
      <c r="N26" s="94"/>
    </row>
    <row r="27" spans="2:14" ht="15.75" thickBot="1">
      <c r="B27" s="58"/>
      <c r="C27" s="58" t="s">
        <v>27</v>
      </c>
      <c r="J27" s="9"/>
      <c r="L27" s="86" t="s">
        <v>29</v>
      </c>
      <c r="M27" s="86"/>
      <c r="N27" s="102">
        <f>SUM(N4:N26)</f>
        <v>0.003045474115044248</v>
      </c>
    </row>
    <row r="28" spans="2:14" ht="15">
      <c r="B28" s="58" t="s">
        <v>28</v>
      </c>
      <c r="C28" s="61"/>
      <c r="J28" s="9"/>
      <c r="N28" s="12"/>
    </row>
  </sheetData>
  <sheetProtection/>
  <mergeCells count="3">
    <mergeCell ref="B2:C2"/>
    <mergeCell ref="D2:E2"/>
    <mergeCell ref="L27:M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yanagi</dc:creator>
  <cp:keywords/>
  <dc:description/>
  <cp:lastModifiedBy>石川</cp:lastModifiedBy>
  <dcterms:created xsi:type="dcterms:W3CDTF">2010-08-06T01:36:52Z</dcterms:created>
  <dcterms:modified xsi:type="dcterms:W3CDTF">2011-02-14T07:51:06Z</dcterms:modified>
  <cp:category/>
  <cp:version/>
  <cp:contentType/>
  <cp:contentStatus/>
</cp:coreProperties>
</file>